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918000\Dropbox\PhD\Thesis\Thesis deposit form\"/>
    </mc:Choice>
  </mc:AlternateContent>
  <xr:revisionPtr revIDLastSave="0" documentId="13_ncr:1_{F6639945-ECA2-4A25-AFB3-FFE835E1369E}" xr6:coauthVersionLast="47" xr6:coauthVersionMax="47" xr10:uidLastSave="{00000000-0000-0000-0000-000000000000}"/>
  <bookViews>
    <workbookView xWindow="-120" yWindow="-120" windowWidth="23280" windowHeight="15000" xr2:uid="{21FB0504-A92B-40AC-94B2-52230CB2AC89}"/>
  </bookViews>
  <sheets>
    <sheet name="Metadata" sheetId="2" r:id="rId1"/>
    <sheet name="Experimental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" i="1" l="1"/>
  <c r="AM5" i="1" s="1"/>
  <c r="AN5" i="1" s="1"/>
  <c r="AL6" i="1"/>
  <c r="AM6" i="1" s="1"/>
  <c r="AN6" i="1" s="1"/>
  <c r="AL7" i="1"/>
  <c r="AM7" i="1" s="1"/>
  <c r="AN7" i="1" s="1"/>
  <c r="AL8" i="1"/>
  <c r="AM8" i="1" s="1"/>
  <c r="AN8" i="1" s="1"/>
  <c r="AL9" i="1"/>
  <c r="AM9" i="1" s="1"/>
  <c r="AN9" i="1" s="1"/>
  <c r="AL10" i="1"/>
  <c r="AM10" i="1" s="1"/>
  <c r="AN10" i="1" s="1"/>
  <c r="AL12" i="1"/>
  <c r="AM12" i="1" s="1"/>
  <c r="AN12" i="1" s="1"/>
  <c r="AL13" i="1"/>
  <c r="AM13" i="1" s="1"/>
  <c r="AN13" i="1" s="1"/>
  <c r="AL14" i="1"/>
  <c r="AM14" i="1" s="1"/>
  <c r="AN14" i="1" s="1"/>
  <c r="AL15" i="1"/>
  <c r="AM15" i="1" s="1"/>
  <c r="AN15" i="1" s="1"/>
  <c r="AL16" i="1"/>
  <c r="AM16" i="1" s="1"/>
  <c r="AN16" i="1" s="1"/>
  <c r="AL17" i="1"/>
  <c r="AM17" i="1" s="1"/>
  <c r="AN17" i="1" s="1"/>
  <c r="AL18" i="1"/>
  <c r="AM18" i="1" s="1"/>
  <c r="AN18" i="1" s="1"/>
  <c r="AL19" i="1"/>
  <c r="AM19" i="1" s="1"/>
  <c r="AN19" i="1" s="1"/>
  <c r="AL20" i="1"/>
  <c r="AM20" i="1" s="1"/>
  <c r="AN20" i="1" s="1"/>
  <c r="AL21" i="1"/>
  <c r="AM21" i="1" s="1"/>
  <c r="AN21" i="1" s="1"/>
  <c r="AL22" i="1"/>
  <c r="AM22" i="1" s="1"/>
  <c r="AN22" i="1" s="1"/>
  <c r="AL23" i="1"/>
  <c r="AM23" i="1" s="1"/>
  <c r="AN23" i="1" s="1"/>
  <c r="AL24" i="1"/>
  <c r="AM24" i="1" s="1"/>
  <c r="AN24" i="1" s="1"/>
  <c r="AL25" i="1"/>
  <c r="AM25" i="1" s="1"/>
  <c r="AN25" i="1" s="1"/>
  <c r="AL4" i="1"/>
  <c r="AM4" i="1" s="1"/>
  <c r="AN4" i="1" s="1"/>
  <c r="AL2" i="1"/>
  <c r="AM2" i="1" s="1"/>
  <c r="AN2" i="1" s="1"/>
  <c r="AL3" i="1"/>
  <c r="AM3" i="1" s="1"/>
  <c r="AN3" i="1" s="1"/>
  <c r="AI3" i="1" l="1"/>
  <c r="AJ3" i="1" s="1"/>
  <c r="AI4" i="1"/>
  <c r="AJ4" i="1" s="1"/>
  <c r="AI5" i="1"/>
  <c r="AJ5" i="1" s="1"/>
  <c r="AI6" i="1"/>
  <c r="AJ6" i="1" s="1"/>
  <c r="AI7" i="1"/>
  <c r="AJ7" i="1" s="1"/>
  <c r="AI8" i="1"/>
  <c r="AJ8" i="1" s="1"/>
  <c r="AI9" i="1"/>
  <c r="AJ9" i="1" s="1"/>
  <c r="AI10" i="1"/>
  <c r="AJ10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" i="1"/>
  <c r="AJ2" i="1" s="1"/>
  <c r="AC25" i="1"/>
  <c r="AO25" i="1" l="1"/>
  <c r="AD25" i="1"/>
  <c r="AF25" i="1"/>
  <c r="AG25" i="1"/>
  <c r="AE25" i="1"/>
  <c r="AK25" i="1"/>
  <c r="P4" i="1"/>
  <c r="P5" i="1"/>
  <c r="P6" i="1"/>
  <c r="P7" i="1"/>
  <c r="P8" i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3" i="1"/>
  <c r="P2" i="1"/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" i="1"/>
  <c r="S5" i="1"/>
  <c r="T5" i="1"/>
  <c r="U5" i="1"/>
  <c r="V5" i="1"/>
  <c r="S6" i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V4" i="1"/>
  <c r="U4" i="1"/>
  <c r="T4" i="1"/>
  <c r="S4" i="1"/>
  <c r="V3" i="1"/>
  <c r="U3" i="1"/>
  <c r="T3" i="1"/>
  <c r="S3" i="1"/>
  <c r="V2" i="1"/>
  <c r="U2" i="1"/>
  <c r="T2" i="1"/>
  <c r="S2" i="1"/>
  <c r="N7" i="1"/>
  <c r="Q7" i="1" s="1"/>
  <c r="N8" i="1"/>
  <c r="Q8" i="1" s="1"/>
  <c r="N9" i="1"/>
  <c r="Q9" i="1" s="1"/>
  <c r="N10" i="1"/>
  <c r="Q10" i="1" s="1"/>
  <c r="N11" i="1"/>
  <c r="N12" i="1"/>
  <c r="Q12" i="1" s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N20" i="1"/>
  <c r="Q20" i="1" s="1"/>
  <c r="N21" i="1"/>
  <c r="Q21" i="1" s="1"/>
  <c r="N22" i="1"/>
  <c r="Q22" i="1" s="1"/>
  <c r="N23" i="1"/>
  <c r="Q23" i="1" s="1"/>
  <c r="N24" i="1"/>
  <c r="Q24" i="1" s="1"/>
  <c r="N25" i="1"/>
  <c r="Q25" i="1" s="1"/>
  <c r="N6" i="1"/>
  <c r="Q6" i="1" s="1"/>
  <c r="N5" i="1"/>
  <c r="Q5" i="1" s="1"/>
  <c r="N4" i="1"/>
  <c r="Q4" i="1" s="1"/>
  <c r="N3" i="1"/>
  <c r="Q3" i="1" s="1"/>
  <c r="N2" i="1"/>
  <c r="Q2" i="1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7" i="1"/>
  <c r="M6" i="1"/>
  <c r="M5" i="1"/>
  <c r="M4" i="1"/>
  <c r="M3" i="1"/>
  <c r="M2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L7" i="1"/>
  <c r="L6" i="1"/>
  <c r="L5" i="1"/>
  <c r="L4" i="1"/>
  <c r="L3" i="1"/>
  <c r="L2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10" i="1"/>
  <c r="K9" i="1"/>
  <c r="K8" i="1"/>
  <c r="K7" i="1"/>
  <c r="K6" i="1"/>
  <c r="K5" i="1"/>
  <c r="K4" i="1"/>
  <c r="K3" i="1"/>
  <c r="K2" i="1"/>
  <c r="AG24" i="1" l="1"/>
  <c r="AD24" i="1"/>
  <c r="AF24" i="1"/>
  <c r="AE24" i="1"/>
  <c r="AF16" i="1"/>
  <c r="AD16" i="1"/>
  <c r="AE16" i="1"/>
  <c r="AG16" i="1"/>
  <c r="AE8" i="1"/>
  <c r="AF8" i="1"/>
  <c r="AD8" i="1"/>
  <c r="AG8" i="1"/>
  <c r="AD23" i="1"/>
  <c r="AE23" i="1"/>
  <c r="AF23" i="1"/>
  <c r="AG23" i="1"/>
  <c r="AD15" i="1"/>
  <c r="AE15" i="1"/>
  <c r="AF15" i="1"/>
  <c r="AG15" i="1"/>
  <c r="AD7" i="1"/>
  <c r="AF7" i="1"/>
  <c r="AG7" i="1"/>
  <c r="AE7" i="1"/>
  <c r="AD9" i="1"/>
  <c r="AG9" i="1"/>
  <c r="AE9" i="1"/>
  <c r="AF9" i="1"/>
  <c r="AD22" i="1"/>
  <c r="AF22" i="1"/>
  <c r="AE22" i="1"/>
  <c r="AG22" i="1"/>
  <c r="AE14" i="1"/>
  <c r="AF14" i="1"/>
  <c r="AD14" i="1"/>
  <c r="AG14" i="1"/>
  <c r="AG6" i="1"/>
  <c r="AE6" i="1"/>
  <c r="AF6" i="1"/>
  <c r="AD6" i="1"/>
  <c r="AF18" i="1"/>
  <c r="AG18" i="1"/>
  <c r="AD18" i="1"/>
  <c r="AE18" i="1"/>
  <c r="AD17" i="1"/>
  <c r="AF17" i="1"/>
  <c r="AG17" i="1"/>
  <c r="AE17" i="1"/>
  <c r="AD21" i="1"/>
  <c r="AF21" i="1"/>
  <c r="AG21" i="1"/>
  <c r="AE21" i="1"/>
  <c r="AD13" i="1"/>
  <c r="AE13" i="1"/>
  <c r="AG13" i="1"/>
  <c r="AF13" i="1"/>
  <c r="AD5" i="1"/>
  <c r="AE5" i="1"/>
  <c r="AF5" i="1"/>
  <c r="AG5" i="1"/>
  <c r="AF2" i="1"/>
  <c r="AE2" i="1"/>
  <c r="AG2" i="1"/>
  <c r="AD2" i="1"/>
  <c r="AD20" i="1"/>
  <c r="AE20" i="1"/>
  <c r="AG20" i="1"/>
  <c r="AF20" i="1"/>
  <c r="AE12" i="1"/>
  <c r="AG12" i="1"/>
  <c r="AD12" i="1"/>
  <c r="AF12" i="1"/>
  <c r="AE4" i="1"/>
  <c r="AF4" i="1"/>
  <c r="AD4" i="1"/>
  <c r="AG4" i="1"/>
  <c r="AF10" i="1"/>
  <c r="AG10" i="1"/>
  <c r="AD10" i="1"/>
  <c r="AE10" i="1"/>
  <c r="AD19" i="1"/>
  <c r="AE19" i="1"/>
  <c r="AF19" i="1"/>
  <c r="AG19" i="1"/>
  <c r="AD11" i="1"/>
  <c r="AF11" i="1"/>
  <c r="AE11" i="1"/>
  <c r="AG11" i="1"/>
  <c r="AD3" i="1"/>
  <c r="AE3" i="1"/>
  <c r="AF3" i="1"/>
  <c r="AG3" i="1"/>
  <c r="W25" i="1"/>
  <c r="X25" i="1" s="1"/>
  <c r="W23" i="1"/>
  <c r="X23" i="1" s="1"/>
  <c r="W21" i="1"/>
  <c r="X21" i="1" s="1"/>
  <c r="W19" i="1"/>
  <c r="X19" i="1" s="1"/>
  <c r="W17" i="1"/>
  <c r="X17" i="1" s="1"/>
  <c r="W15" i="1"/>
  <c r="X15" i="1" s="1"/>
  <c r="W13" i="1"/>
  <c r="X13" i="1" s="1"/>
  <c r="W11" i="1"/>
  <c r="X11" i="1" s="1"/>
  <c r="W9" i="1"/>
  <c r="X9" i="1" s="1"/>
  <c r="W7" i="1"/>
  <c r="X7" i="1" s="1"/>
  <c r="W5" i="1"/>
  <c r="X5" i="1" s="1"/>
  <c r="AK24" i="1"/>
  <c r="AO24" i="1"/>
  <c r="AK22" i="1"/>
  <c r="AO22" i="1"/>
  <c r="AK20" i="1"/>
  <c r="AO20" i="1"/>
  <c r="AK18" i="1"/>
  <c r="AO18" i="1"/>
  <c r="AK16" i="1"/>
  <c r="AO16" i="1"/>
  <c r="AK14" i="1"/>
  <c r="AO14" i="1"/>
  <c r="AK12" i="1"/>
  <c r="AO12" i="1"/>
  <c r="AK10" i="1"/>
  <c r="AO10" i="1"/>
  <c r="AK8" i="1"/>
  <c r="AO8" i="1"/>
  <c r="AK6" i="1"/>
  <c r="AO6" i="1"/>
  <c r="AK4" i="1"/>
  <c r="AO4" i="1"/>
  <c r="W2" i="1"/>
  <c r="X2" i="1" s="1"/>
  <c r="W3" i="1"/>
  <c r="X3" i="1" s="1"/>
  <c r="W4" i="1"/>
  <c r="X4" i="1" s="1"/>
  <c r="W24" i="1"/>
  <c r="X24" i="1" s="1"/>
  <c r="W22" i="1"/>
  <c r="X22" i="1" s="1"/>
  <c r="W20" i="1"/>
  <c r="X20" i="1" s="1"/>
  <c r="W18" i="1"/>
  <c r="X18" i="1" s="1"/>
  <c r="W16" i="1"/>
  <c r="X16" i="1" s="1"/>
  <c r="W14" i="1"/>
  <c r="X14" i="1" s="1"/>
  <c r="W12" i="1"/>
  <c r="X12" i="1" s="1"/>
  <c r="W10" i="1"/>
  <c r="X10" i="1" s="1"/>
  <c r="W8" i="1"/>
  <c r="X8" i="1" s="1"/>
  <c r="W6" i="1"/>
  <c r="X6" i="1" s="1"/>
  <c r="AK2" i="1"/>
  <c r="AO2" i="1"/>
  <c r="AK23" i="1"/>
  <c r="AO23" i="1"/>
  <c r="AK21" i="1"/>
  <c r="AO21" i="1"/>
  <c r="AK19" i="1"/>
  <c r="AO19" i="1"/>
  <c r="AK17" i="1"/>
  <c r="AO17" i="1"/>
  <c r="AK15" i="1"/>
  <c r="AO15" i="1"/>
  <c r="AK13" i="1"/>
  <c r="AO13" i="1"/>
  <c r="AK9" i="1"/>
  <c r="AO9" i="1"/>
  <c r="AK7" i="1"/>
  <c r="AO7" i="1"/>
  <c r="AK5" i="1"/>
  <c r="AO5" i="1"/>
  <c r="AK3" i="1"/>
  <c r="AO3" i="1"/>
</calcChain>
</file>

<file path=xl/sharedStrings.xml><?xml version="1.0" encoding="utf-8"?>
<sst xmlns="http://schemas.openxmlformats.org/spreadsheetml/2006/main" count="160" uniqueCount="83">
  <si>
    <t>ID</t>
  </si>
  <si>
    <t>Cab</t>
  </si>
  <si>
    <t>Heatwave</t>
  </si>
  <si>
    <t>InitDens</t>
  </si>
  <si>
    <t>GR</t>
  </si>
  <si>
    <t>B</t>
  </si>
  <si>
    <t>A</t>
  </si>
  <si>
    <t>a1</t>
  </si>
  <si>
    <t>a2</t>
  </si>
  <si>
    <t>a3</t>
  </si>
  <si>
    <t>a4</t>
  </si>
  <si>
    <t>a5</t>
  </si>
  <si>
    <t>l1</t>
  </si>
  <si>
    <t>l2</t>
  </si>
  <si>
    <t>l3</t>
  </si>
  <si>
    <t>l4</t>
  </si>
  <si>
    <t>l5</t>
  </si>
  <si>
    <t>fx</t>
  </si>
  <si>
    <t>m5</t>
  </si>
  <si>
    <t>lxmx</t>
  </si>
  <si>
    <t>s0</t>
  </si>
  <si>
    <t>s1</t>
  </si>
  <si>
    <t>s2</t>
  </si>
  <si>
    <t>s3</t>
  </si>
  <si>
    <t>s4</t>
  </si>
  <si>
    <t>sg</t>
  </si>
  <si>
    <t>delta</t>
  </si>
  <si>
    <t>dev1</t>
  </si>
  <si>
    <t>dev2</t>
  </si>
  <si>
    <t>dev3</t>
  </si>
  <si>
    <t>dev4</t>
  </si>
  <si>
    <t>TotalDev</t>
  </si>
  <si>
    <t>NA</t>
  </si>
  <si>
    <t xml:space="preserve">NA </t>
  </si>
  <si>
    <t>MD</t>
  </si>
  <si>
    <t>LN(MD)</t>
  </si>
  <si>
    <t>AE*0.74</t>
  </si>
  <si>
    <t>AF/D</t>
  </si>
  <si>
    <t>MD/M5</t>
  </si>
  <si>
    <t>LNAH</t>
  </si>
  <si>
    <t>AI*0.74</t>
  </si>
  <si>
    <t>rm_perAphid</t>
  </si>
  <si>
    <t>PropDev1</t>
  </si>
  <si>
    <t>PropDev2</t>
  </si>
  <si>
    <t>ProbDev3</t>
  </si>
  <si>
    <t>PropDev4</t>
  </si>
  <si>
    <t>Variable</t>
  </si>
  <si>
    <t>Definition</t>
  </si>
  <si>
    <t>Replicate ID</t>
  </si>
  <si>
    <t>Cabinet ID</t>
  </si>
  <si>
    <t>Heatwave Treatment</t>
  </si>
  <si>
    <t>Initial population density</t>
  </si>
  <si>
    <t>Number surviving to stage 1</t>
  </si>
  <si>
    <t>Number surviving to stage 2</t>
  </si>
  <si>
    <t>Number surviving to stage 3</t>
  </si>
  <si>
    <t>Number surviving to stage 4</t>
  </si>
  <si>
    <t>Number surviving to stage 5</t>
  </si>
  <si>
    <t>Proportion of original cohort surviving to stage 1</t>
  </si>
  <si>
    <t>Proportion of original cohort surviving to stage 2</t>
  </si>
  <si>
    <t>Proportion of original cohort surviving to stage 3</t>
  </si>
  <si>
    <t>Proportion of original cohort surviving to stage 4</t>
  </si>
  <si>
    <t>Proportion of original cohort surviving to stage 5</t>
  </si>
  <si>
    <t>Nymphs produced in each stage</t>
  </si>
  <si>
    <t>Nymphs produced per individual in each stage</t>
  </si>
  <si>
    <t>Nymphs produced per original in each stage</t>
  </si>
  <si>
    <t xml:space="preserve">Instantaneous death rate </t>
  </si>
  <si>
    <t xml:space="preserve">Overall death rate </t>
  </si>
  <si>
    <t>Development time of 1st instar</t>
  </si>
  <si>
    <t xml:space="preserve">Development time of 2nd instar </t>
  </si>
  <si>
    <t xml:space="preserve">Development time of 3rd instar </t>
  </si>
  <si>
    <t>Development time of 4th instar</t>
  </si>
  <si>
    <t xml:space="preserve">total development time </t>
  </si>
  <si>
    <t>Proportion of total development time spent in 1st instar</t>
  </si>
  <si>
    <t>Proportion of total development time spent in 2nd instar</t>
  </si>
  <si>
    <t>Proportion of total development time spent in 3rd instar</t>
  </si>
  <si>
    <t xml:space="preserve">Proportion of total development time spent in 4th instar </t>
  </si>
  <si>
    <t>Survival rate for intial instar</t>
  </si>
  <si>
    <t>survival rate for 1st instar</t>
  </si>
  <si>
    <t>survival rate for 2nd instar</t>
  </si>
  <si>
    <t>survival rate for 3rd instar</t>
  </si>
  <si>
    <t>survival rate for 4th instar</t>
  </si>
  <si>
    <t>Total population size</t>
  </si>
  <si>
    <t>Calculations for intrinsix rate of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</si>
</sst>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347E-29E7-4F9F-81C9-7415512EB690}">
  <dimension ref="A1:B42"/>
  <sheetViews>
    <sheetView tabSelected="1" workbookViewId="0"/>
  </sheetViews>
  <sheetFormatPr defaultRowHeight="15" x14ac:dyDescent="0.25"/>
  <sheetData>
    <row r="1" spans="1:2" x14ac:dyDescent="0.25">
      <c r="A1" t="s">
        <v>46</v>
      </c>
      <c r="B1" t="s">
        <v>47</v>
      </c>
    </row>
    <row r="2" spans="1:2" x14ac:dyDescent="0.25">
      <c r="A2" t="s">
        <v>0</v>
      </c>
      <c r="B2" t="s">
        <v>48</v>
      </c>
    </row>
    <row r="3" spans="1:2" x14ac:dyDescent="0.25">
      <c r="A3" t="s">
        <v>1</v>
      </c>
      <c r="B3" t="s">
        <v>49</v>
      </c>
    </row>
    <row r="4" spans="1:2" x14ac:dyDescent="0.25">
      <c r="A4" t="s">
        <v>2</v>
      </c>
      <c r="B4" t="s">
        <v>50</v>
      </c>
    </row>
    <row r="5" spans="1:2" x14ac:dyDescent="0.25">
      <c r="A5" t="s">
        <v>3</v>
      </c>
      <c r="B5" t="s">
        <v>51</v>
      </c>
    </row>
    <row r="6" spans="1:2" x14ac:dyDescent="0.25">
      <c r="A6" t="s">
        <v>7</v>
      </c>
      <c r="B6" t="s">
        <v>52</v>
      </c>
    </row>
    <row r="7" spans="1:2" x14ac:dyDescent="0.25">
      <c r="A7" t="s">
        <v>8</v>
      </c>
      <c r="B7" t="s">
        <v>53</v>
      </c>
    </row>
    <row r="8" spans="1:2" x14ac:dyDescent="0.25">
      <c r="A8" t="s">
        <v>9</v>
      </c>
      <c r="B8" t="s">
        <v>54</v>
      </c>
    </row>
    <row r="9" spans="1:2" x14ac:dyDescent="0.25">
      <c r="A9" t="s">
        <v>10</v>
      </c>
      <c r="B9" t="s">
        <v>55</v>
      </c>
    </row>
    <row r="10" spans="1:2" x14ac:dyDescent="0.25">
      <c r="A10" t="s">
        <v>11</v>
      </c>
      <c r="B10" t="s">
        <v>56</v>
      </c>
    </row>
    <row r="11" spans="1:2" x14ac:dyDescent="0.25">
      <c r="A11" t="s">
        <v>12</v>
      </c>
      <c r="B11" t="s">
        <v>57</v>
      </c>
    </row>
    <row r="12" spans="1:2" x14ac:dyDescent="0.25">
      <c r="A12" t="s">
        <v>13</v>
      </c>
      <c r="B12" t="s">
        <v>58</v>
      </c>
    </row>
    <row r="13" spans="1:2" x14ac:dyDescent="0.25">
      <c r="A13" t="s">
        <v>14</v>
      </c>
      <c r="B13" t="s">
        <v>59</v>
      </c>
    </row>
    <row r="14" spans="1:2" x14ac:dyDescent="0.25">
      <c r="A14" t="s">
        <v>15</v>
      </c>
      <c r="B14" t="s">
        <v>60</v>
      </c>
    </row>
    <row r="15" spans="1:2" x14ac:dyDescent="0.25">
      <c r="A15" t="s">
        <v>16</v>
      </c>
      <c r="B15" t="s">
        <v>61</v>
      </c>
    </row>
    <row r="16" spans="1:2" x14ac:dyDescent="0.25">
      <c r="A16" t="s">
        <v>17</v>
      </c>
      <c r="B16" t="s">
        <v>62</v>
      </c>
    </row>
    <row r="17" spans="1:2" x14ac:dyDescent="0.25">
      <c r="A17" t="s">
        <v>18</v>
      </c>
      <c r="B17" t="s">
        <v>63</v>
      </c>
    </row>
    <row r="18" spans="1:2" x14ac:dyDescent="0.25">
      <c r="A18" t="s">
        <v>19</v>
      </c>
      <c r="B18" t="s">
        <v>64</v>
      </c>
    </row>
    <row r="19" spans="1:2" x14ac:dyDescent="0.25">
      <c r="A19" t="s">
        <v>20</v>
      </c>
      <c r="B19" t="s">
        <v>76</v>
      </c>
    </row>
    <row r="20" spans="1:2" x14ac:dyDescent="0.25">
      <c r="A20" t="s">
        <v>21</v>
      </c>
      <c r="B20" t="s">
        <v>77</v>
      </c>
    </row>
    <row r="21" spans="1:2" x14ac:dyDescent="0.25">
      <c r="A21" t="s">
        <v>22</v>
      </c>
      <c r="B21" t="s">
        <v>78</v>
      </c>
    </row>
    <row r="22" spans="1:2" x14ac:dyDescent="0.25">
      <c r="A22" t="s">
        <v>23</v>
      </c>
      <c r="B22" t="s">
        <v>79</v>
      </c>
    </row>
    <row r="23" spans="1:2" x14ac:dyDescent="0.25">
      <c r="A23" t="s">
        <v>24</v>
      </c>
      <c r="B23" t="s">
        <v>80</v>
      </c>
    </row>
    <row r="24" spans="1:2" x14ac:dyDescent="0.25">
      <c r="A24" t="s">
        <v>25</v>
      </c>
      <c r="B24" t="s">
        <v>66</v>
      </c>
    </row>
    <row r="25" spans="1:2" x14ac:dyDescent="0.25">
      <c r="A25" t="s">
        <v>26</v>
      </c>
      <c r="B25" t="s">
        <v>65</v>
      </c>
    </row>
    <row r="26" spans="1:2" x14ac:dyDescent="0.25">
      <c r="A26" t="s">
        <v>27</v>
      </c>
      <c r="B26" t="s">
        <v>67</v>
      </c>
    </row>
    <row r="27" spans="1:2" x14ac:dyDescent="0.25">
      <c r="A27" t="s">
        <v>28</v>
      </c>
      <c r="B27" t="s">
        <v>68</v>
      </c>
    </row>
    <row r="28" spans="1:2" x14ac:dyDescent="0.25">
      <c r="A28" t="s">
        <v>29</v>
      </c>
      <c r="B28" t="s">
        <v>69</v>
      </c>
    </row>
    <row r="29" spans="1:2" x14ac:dyDescent="0.25">
      <c r="A29" t="s">
        <v>30</v>
      </c>
      <c r="B29" t="s">
        <v>70</v>
      </c>
    </row>
    <row r="30" spans="1:2" x14ac:dyDescent="0.25">
      <c r="A30" t="s">
        <v>31</v>
      </c>
      <c r="B30" t="s">
        <v>71</v>
      </c>
    </row>
    <row r="31" spans="1:2" x14ac:dyDescent="0.25">
      <c r="A31" t="s">
        <v>42</v>
      </c>
      <c r="B31" t="s">
        <v>72</v>
      </c>
    </row>
    <row r="32" spans="1:2" x14ac:dyDescent="0.25">
      <c r="A32" t="s">
        <v>43</v>
      </c>
      <c r="B32" t="s">
        <v>73</v>
      </c>
    </row>
    <row r="33" spans="1:2" x14ac:dyDescent="0.25">
      <c r="A33" t="s">
        <v>44</v>
      </c>
      <c r="B33" t="s">
        <v>74</v>
      </c>
    </row>
    <row r="34" spans="1:2" x14ac:dyDescent="0.25">
      <c r="A34" t="s">
        <v>45</v>
      </c>
      <c r="B34" t="s">
        <v>75</v>
      </c>
    </row>
    <row r="35" spans="1:2" x14ac:dyDescent="0.25">
      <c r="A35" t="s">
        <v>34</v>
      </c>
      <c r="B35" t="s">
        <v>81</v>
      </c>
    </row>
    <row r="36" spans="1:2" x14ac:dyDescent="0.25">
      <c r="A36" t="s">
        <v>35</v>
      </c>
      <c r="B36" t="s">
        <v>82</v>
      </c>
    </row>
    <row r="37" spans="1:2" x14ac:dyDescent="0.25">
      <c r="A37" t="s">
        <v>36</v>
      </c>
      <c r="B37" t="s">
        <v>82</v>
      </c>
    </row>
    <row r="38" spans="1:2" x14ac:dyDescent="0.25">
      <c r="A38" t="s">
        <v>37</v>
      </c>
      <c r="B38" t="s">
        <v>82</v>
      </c>
    </row>
    <row r="39" spans="1:2" x14ac:dyDescent="0.25">
      <c r="A39" t="s">
        <v>38</v>
      </c>
      <c r="B39" t="s">
        <v>82</v>
      </c>
    </row>
    <row r="40" spans="1:2" x14ac:dyDescent="0.25">
      <c r="A40" t="s">
        <v>39</v>
      </c>
      <c r="B40" t="s">
        <v>82</v>
      </c>
    </row>
    <row r="41" spans="1:2" x14ac:dyDescent="0.25">
      <c r="A41" t="s">
        <v>40</v>
      </c>
      <c r="B41" t="s">
        <v>82</v>
      </c>
    </row>
    <row r="42" spans="1:2" x14ac:dyDescent="0.25">
      <c r="A42" t="s">
        <v>41</v>
      </c>
      <c r="B42" t="s">
        <v>82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66FB-526B-4E60-A77A-1058D52FA67F}">
  <dimension ref="A1:AO25"/>
  <sheetViews>
    <sheetView zoomScale="80" zoomScaleNormal="80" workbookViewId="0"/>
  </sheetViews>
  <sheetFormatPr defaultRowHeight="15" x14ac:dyDescent="0.25"/>
  <cols>
    <col min="30" max="30" width="10.140625" bestFit="1" customWidth="1"/>
    <col min="41" max="41" width="13.7109375" bestFit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31</v>
      </c>
      <c r="AD1" t="s">
        <v>42</v>
      </c>
      <c r="AE1" t="s">
        <v>43</v>
      </c>
      <c r="AF1" t="s">
        <v>44</v>
      </c>
      <c r="AG1" t="s">
        <v>45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</row>
    <row r="2" spans="1:41" x14ac:dyDescent="0.25">
      <c r="A2">
        <v>22</v>
      </c>
      <c r="B2" t="s">
        <v>4</v>
      </c>
      <c r="C2">
        <v>0</v>
      </c>
      <c r="D2">
        <v>10</v>
      </c>
      <c r="E2">
        <v>10</v>
      </c>
      <c r="F2">
        <v>10</v>
      </c>
      <c r="G2">
        <v>10</v>
      </c>
      <c r="H2">
        <v>9</v>
      </c>
      <c r="I2">
        <v>4</v>
      </c>
      <c r="J2">
        <v>1</v>
      </c>
      <c r="K2">
        <f t="shared" ref="K2:K10" si="0">F2/E2</f>
        <v>1</v>
      </c>
      <c r="L2">
        <f t="shared" ref="L2:L8" si="1">G2/E2</f>
        <v>1</v>
      </c>
      <c r="M2">
        <f t="shared" ref="M2:M7" si="2">H2/E2</f>
        <v>0.9</v>
      </c>
      <c r="N2">
        <f>I2/E2</f>
        <v>0.4</v>
      </c>
      <c r="O2">
        <v>153</v>
      </c>
      <c r="P2">
        <f>O2/I2</f>
        <v>38.25</v>
      </c>
      <c r="Q2">
        <f>P2*N2</f>
        <v>15.3</v>
      </c>
      <c r="R2">
        <v>1</v>
      </c>
      <c r="S2">
        <f t="shared" ref="S2:V4" si="3">F2/E2</f>
        <v>1</v>
      </c>
      <c r="T2">
        <f t="shared" si="3"/>
        <v>1</v>
      </c>
      <c r="U2">
        <f t="shared" si="3"/>
        <v>0.9</v>
      </c>
      <c r="V2">
        <f t="shared" si="3"/>
        <v>0.44444444444444442</v>
      </c>
      <c r="W2">
        <f>R2*S2*T2*U2*V2</f>
        <v>0.39999999999999997</v>
      </c>
      <c r="X2">
        <f t="shared" ref="X2:X7" si="4">LN(W2)</f>
        <v>-0.91629073187415511</v>
      </c>
      <c r="Y2">
        <v>1</v>
      </c>
      <c r="Z2">
        <v>2</v>
      </c>
      <c r="AA2">
        <v>2.9</v>
      </c>
      <c r="AB2">
        <v>2</v>
      </c>
      <c r="AC2">
        <f t="shared" ref="AC2:AC25" si="5">SUM(Y2:AB2)</f>
        <v>7.9</v>
      </c>
      <c r="AD2">
        <f>Y2/AC2</f>
        <v>0.12658227848101264</v>
      </c>
      <c r="AE2">
        <f>Z2/AC2</f>
        <v>0.25316455696202528</v>
      </c>
      <c r="AF2">
        <f>AA2/AC2</f>
        <v>0.36708860759493667</v>
      </c>
      <c r="AG2">
        <f>AB2/AC2</f>
        <v>0.25316455696202528</v>
      </c>
      <c r="AH2">
        <v>123</v>
      </c>
      <c r="AI2">
        <f>LN(AH2)</f>
        <v>4.8121843553724171</v>
      </c>
      <c r="AJ2">
        <f>AI2*0.74</f>
        <v>3.5610164229755887</v>
      </c>
      <c r="AK2">
        <f>AJ2/AC2</f>
        <v>0.45076157252855553</v>
      </c>
      <c r="AL2">
        <f>AH3/I2</f>
        <v>38.25</v>
      </c>
      <c r="AM2">
        <f>LN(AL2)</f>
        <v>3.6441435602725449</v>
      </c>
      <c r="AN2">
        <f>AM2*0.74</f>
        <v>2.6966662346016834</v>
      </c>
      <c r="AO2">
        <f>AN2/AC2</f>
        <v>0.34135015627869408</v>
      </c>
    </row>
    <row r="3" spans="1:41" x14ac:dyDescent="0.25">
      <c r="A3">
        <v>23</v>
      </c>
      <c r="B3" t="s">
        <v>4</v>
      </c>
      <c r="C3">
        <v>0</v>
      </c>
      <c r="D3">
        <v>10</v>
      </c>
      <c r="E3">
        <v>10</v>
      </c>
      <c r="F3">
        <v>10</v>
      </c>
      <c r="G3">
        <v>10</v>
      </c>
      <c r="H3">
        <v>10</v>
      </c>
      <c r="I3">
        <v>9</v>
      </c>
      <c r="J3">
        <v>1</v>
      </c>
      <c r="K3">
        <f t="shared" si="0"/>
        <v>1</v>
      </c>
      <c r="L3">
        <f t="shared" si="1"/>
        <v>1</v>
      </c>
      <c r="M3">
        <f t="shared" si="2"/>
        <v>1</v>
      </c>
      <c r="N3">
        <f>I3/E3</f>
        <v>0.9</v>
      </c>
      <c r="O3">
        <v>176</v>
      </c>
      <c r="P3">
        <f>O3/I3</f>
        <v>19.555555555555557</v>
      </c>
      <c r="Q3">
        <f>P3*N3</f>
        <v>17.600000000000001</v>
      </c>
      <c r="R3">
        <v>1</v>
      </c>
      <c r="S3">
        <f t="shared" si="3"/>
        <v>1</v>
      </c>
      <c r="T3">
        <f t="shared" si="3"/>
        <v>1</v>
      </c>
      <c r="U3">
        <f t="shared" si="3"/>
        <v>1</v>
      </c>
      <c r="V3">
        <f t="shared" si="3"/>
        <v>0.9</v>
      </c>
      <c r="W3">
        <f>R3*S3*T3*U3*V3</f>
        <v>0.9</v>
      </c>
      <c r="X3">
        <f t="shared" si="4"/>
        <v>-0.10536051565782628</v>
      </c>
      <c r="Y3">
        <v>1</v>
      </c>
      <c r="Z3">
        <v>1</v>
      </c>
      <c r="AA3">
        <v>3</v>
      </c>
      <c r="AB3">
        <v>5</v>
      </c>
      <c r="AC3">
        <f t="shared" si="5"/>
        <v>10</v>
      </c>
      <c r="AD3">
        <f t="shared" ref="AD3:AD25" si="6">Y3/AC3</f>
        <v>0.1</v>
      </c>
      <c r="AE3">
        <f t="shared" ref="AE3:AE25" si="7">Z3/AC3</f>
        <v>0.1</v>
      </c>
      <c r="AF3">
        <f t="shared" ref="AF3:AF25" si="8">AA3/AC3</f>
        <v>0.3</v>
      </c>
      <c r="AG3">
        <f t="shared" ref="AG3:AG25" si="9">AB3/AC3</f>
        <v>0.5</v>
      </c>
      <c r="AH3">
        <v>153</v>
      </c>
      <c r="AI3">
        <f t="shared" ref="AI3:AI25" si="10">LN(AH3)</f>
        <v>5.0304379213924353</v>
      </c>
      <c r="AJ3">
        <f>AI3*0.74</f>
        <v>3.7225240618304021</v>
      </c>
      <c r="AK3">
        <f>AJ3/AC3</f>
        <v>0.37225240618304023</v>
      </c>
      <c r="AL3">
        <f>AH3/I3</f>
        <v>17</v>
      </c>
      <c r="AM3">
        <f>LN(AL3)</f>
        <v>2.8332133440562162</v>
      </c>
      <c r="AN3">
        <f>AM3*0.74</f>
        <v>2.0965778746015999</v>
      </c>
      <c r="AO3">
        <f>AN3/AC3</f>
        <v>0.20965778746016001</v>
      </c>
    </row>
    <row r="4" spans="1:41" x14ac:dyDescent="0.25">
      <c r="A4">
        <v>24</v>
      </c>
      <c r="B4" t="s">
        <v>4</v>
      </c>
      <c r="C4">
        <v>0</v>
      </c>
      <c r="D4">
        <v>10</v>
      </c>
      <c r="E4">
        <v>10</v>
      </c>
      <c r="F4">
        <v>10</v>
      </c>
      <c r="G4">
        <v>6</v>
      </c>
      <c r="H4">
        <v>6</v>
      </c>
      <c r="I4">
        <v>5</v>
      </c>
      <c r="J4">
        <v>1</v>
      </c>
      <c r="K4">
        <f t="shared" si="0"/>
        <v>1</v>
      </c>
      <c r="L4">
        <f t="shared" si="1"/>
        <v>0.6</v>
      </c>
      <c r="M4">
        <f t="shared" si="2"/>
        <v>0.6</v>
      </c>
      <c r="N4">
        <f>I4/E4</f>
        <v>0.5</v>
      </c>
      <c r="O4">
        <v>48</v>
      </c>
      <c r="P4">
        <f t="shared" ref="P4:P25" si="11">O4/I4</f>
        <v>9.6</v>
      </c>
      <c r="Q4">
        <f>P4*N4</f>
        <v>4.8</v>
      </c>
      <c r="R4">
        <v>1</v>
      </c>
      <c r="S4">
        <f t="shared" si="3"/>
        <v>1</v>
      </c>
      <c r="T4">
        <f t="shared" si="3"/>
        <v>0.6</v>
      </c>
      <c r="U4">
        <f t="shared" si="3"/>
        <v>1</v>
      </c>
      <c r="V4">
        <f t="shared" si="3"/>
        <v>0.83333333333333337</v>
      </c>
      <c r="W4">
        <f>R4*S4*T4*U4*V4</f>
        <v>0.5</v>
      </c>
      <c r="X4">
        <f t="shared" si="4"/>
        <v>-0.69314718055994529</v>
      </c>
      <c r="Y4">
        <v>1</v>
      </c>
      <c r="Z4">
        <v>1.7</v>
      </c>
      <c r="AA4">
        <v>4.66</v>
      </c>
      <c r="AB4">
        <v>2</v>
      </c>
      <c r="AC4">
        <f t="shared" si="5"/>
        <v>9.36</v>
      </c>
      <c r="AD4">
        <f t="shared" si="6"/>
        <v>0.10683760683760685</v>
      </c>
      <c r="AE4">
        <f t="shared" si="7"/>
        <v>0.18162393162393162</v>
      </c>
      <c r="AF4">
        <f t="shared" si="8"/>
        <v>0.49786324786324793</v>
      </c>
      <c r="AG4">
        <f t="shared" si="9"/>
        <v>0.21367521367521369</v>
      </c>
      <c r="AH4">
        <v>17</v>
      </c>
      <c r="AI4">
        <f t="shared" si="10"/>
        <v>2.8332133440562162</v>
      </c>
      <c r="AJ4">
        <f t="shared" ref="AJ4:AJ25" si="12">AI4*0.74</f>
        <v>2.0965778746015999</v>
      </c>
      <c r="AK4">
        <f>AJ4/AC4</f>
        <v>0.22399336267111111</v>
      </c>
      <c r="AL4">
        <f>O4/I4</f>
        <v>9.6</v>
      </c>
      <c r="AM4">
        <f t="shared" ref="AM4:AM25" si="13">LN(AL4)</f>
        <v>2.2617630984737906</v>
      </c>
      <c r="AN4">
        <f>AM4*0.74</f>
        <v>1.673704692870605</v>
      </c>
      <c r="AO4">
        <f>AN4/AC4</f>
        <v>0.1788146039391672</v>
      </c>
    </row>
    <row r="5" spans="1:41" x14ac:dyDescent="0.25">
      <c r="A5">
        <v>6</v>
      </c>
      <c r="B5" t="s">
        <v>4</v>
      </c>
      <c r="C5">
        <v>0</v>
      </c>
      <c r="D5">
        <v>10</v>
      </c>
      <c r="E5">
        <v>10</v>
      </c>
      <c r="F5">
        <v>9</v>
      </c>
      <c r="G5">
        <v>5</v>
      </c>
      <c r="H5">
        <v>4</v>
      </c>
      <c r="I5">
        <v>4</v>
      </c>
      <c r="J5">
        <v>1</v>
      </c>
      <c r="K5">
        <f t="shared" si="0"/>
        <v>0.9</v>
      </c>
      <c r="L5">
        <f t="shared" si="1"/>
        <v>0.5</v>
      </c>
      <c r="M5">
        <f t="shared" si="2"/>
        <v>0.4</v>
      </c>
      <c r="N5">
        <f>I5/E5</f>
        <v>0.4</v>
      </c>
      <c r="O5">
        <v>80</v>
      </c>
      <c r="P5">
        <f t="shared" si="11"/>
        <v>20</v>
      </c>
      <c r="Q5">
        <f t="shared" ref="Q5:Q25" si="14">P5*N5</f>
        <v>8</v>
      </c>
      <c r="R5">
        <v>1</v>
      </c>
      <c r="S5">
        <f t="shared" ref="S5:S25" si="15">F5/E5</f>
        <v>0.9</v>
      </c>
      <c r="T5">
        <f t="shared" ref="T5:T25" si="16">G5/F5</f>
        <v>0.55555555555555558</v>
      </c>
      <c r="U5">
        <f t="shared" ref="U5:U25" si="17">H5/G5</f>
        <v>0.8</v>
      </c>
      <c r="V5">
        <f t="shared" ref="V5:V25" si="18">I5/H5</f>
        <v>1</v>
      </c>
      <c r="W5">
        <f t="shared" ref="W5:W25" si="19">R5*S5*T5*U5*V5</f>
        <v>0.4</v>
      </c>
      <c r="X5">
        <f t="shared" si="4"/>
        <v>-0.916290731874155</v>
      </c>
      <c r="Y5">
        <v>1</v>
      </c>
      <c r="Z5">
        <v>2</v>
      </c>
      <c r="AA5">
        <v>3.25</v>
      </c>
      <c r="AB5">
        <v>2.75</v>
      </c>
      <c r="AC5">
        <f t="shared" si="5"/>
        <v>9</v>
      </c>
      <c r="AD5">
        <f t="shared" si="6"/>
        <v>0.1111111111111111</v>
      </c>
      <c r="AE5">
        <f t="shared" si="7"/>
        <v>0.22222222222222221</v>
      </c>
      <c r="AF5">
        <f t="shared" si="8"/>
        <v>0.3611111111111111</v>
      </c>
      <c r="AG5">
        <f t="shared" si="9"/>
        <v>0.30555555555555558</v>
      </c>
      <c r="AH5">
        <v>74</v>
      </c>
      <c r="AI5">
        <f t="shared" si="10"/>
        <v>4.3040650932041702</v>
      </c>
      <c r="AJ5">
        <f t="shared" si="12"/>
        <v>3.1850081689710859</v>
      </c>
      <c r="AK5">
        <f t="shared" ref="AK5:AK25" si="20">AJ5/AC5</f>
        <v>0.35388979655234287</v>
      </c>
      <c r="AL5">
        <f>AH6/I5</f>
        <v>38.25</v>
      </c>
      <c r="AM5">
        <f t="shared" si="13"/>
        <v>3.6441435602725449</v>
      </c>
      <c r="AN5">
        <f>AM5*0.74</f>
        <v>2.6966662346016834</v>
      </c>
      <c r="AO5">
        <f t="shared" ref="AO5:AO25" si="21">AN5/AC5</f>
        <v>0.29962958162240927</v>
      </c>
    </row>
    <row r="6" spans="1:41" x14ac:dyDescent="0.25">
      <c r="A6">
        <v>7</v>
      </c>
      <c r="B6" t="s">
        <v>4</v>
      </c>
      <c r="C6">
        <v>0</v>
      </c>
      <c r="D6">
        <v>10</v>
      </c>
      <c r="E6">
        <v>10</v>
      </c>
      <c r="F6">
        <v>10</v>
      </c>
      <c r="G6">
        <v>8</v>
      </c>
      <c r="H6">
        <v>7</v>
      </c>
      <c r="I6">
        <v>7</v>
      </c>
      <c r="J6">
        <v>1</v>
      </c>
      <c r="K6">
        <f t="shared" si="0"/>
        <v>1</v>
      </c>
      <c r="L6">
        <f t="shared" si="1"/>
        <v>0.8</v>
      </c>
      <c r="M6">
        <f t="shared" si="2"/>
        <v>0.7</v>
      </c>
      <c r="N6">
        <f>I6/E6</f>
        <v>0.7</v>
      </c>
      <c r="O6">
        <v>176</v>
      </c>
      <c r="P6">
        <f t="shared" si="11"/>
        <v>25.142857142857142</v>
      </c>
      <c r="Q6">
        <f t="shared" si="14"/>
        <v>17.599999999999998</v>
      </c>
      <c r="R6">
        <v>1</v>
      </c>
      <c r="S6">
        <f t="shared" si="15"/>
        <v>1</v>
      </c>
      <c r="T6">
        <f t="shared" si="16"/>
        <v>0.8</v>
      </c>
      <c r="U6">
        <f t="shared" si="17"/>
        <v>0.875</v>
      </c>
      <c r="V6">
        <f t="shared" si="18"/>
        <v>1</v>
      </c>
      <c r="W6">
        <f t="shared" si="19"/>
        <v>0.70000000000000007</v>
      </c>
      <c r="X6">
        <f t="shared" si="4"/>
        <v>-0.35667494393873228</v>
      </c>
      <c r="Y6">
        <v>1</v>
      </c>
      <c r="Z6">
        <v>2</v>
      </c>
      <c r="AA6">
        <v>4.29</v>
      </c>
      <c r="AB6">
        <v>2</v>
      </c>
      <c r="AC6">
        <f t="shared" si="5"/>
        <v>9.2899999999999991</v>
      </c>
      <c r="AD6">
        <f t="shared" si="6"/>
        <v>0.10764262648008613</v>
      </c>
      <c r="AE6">
        <f t="shared" si="7"/>
        <v>0.21528525296017226</v>
      </c>
      <c r="AF6">
        <f t="shared" si="8"/>
        <v>0.46178686759956949</v>
      </c>
      <c r="AG6">
        <f t="shared" si="9"/>
        <v>0.21528525296017226</v>
      </c>
      <c r="AH6">
        <v>153</v>
      </c>
      <c r="AI6">
        <f t="shared" si="10"/>
        <v>5.0304379213924353</v>
      </c>
      <c r="AJ6">
        <f t="shared" si="12"/>
        <v>3.7225240618304021</v>
      </c>
      <c r="AK6">
        <f t="shared" si="20"/>
        <v>0.40070226715074297</v>
      </c>
      <c r="AL6">
        <f>AH6/I6</f>
        <v>21.857142857142858</v>
      </c>
      <c r="AM6">
        <f t="shared" si="13"/>
        <v>3.0845277723371223</v>
      </c>
      <c r="AN6">
        <f t="shared" ref="AN6:AN25" si="22">AM6*0.74</f>
        <v>2.2825505515294706</v>
      </c>
      <c r="AO6">
        <f t="shared" si="21"/>
        <v>0.24569973644020138</v>
      </c>
    </row>
    <row r="7" spans="1:41" x14ac:dyDescent="0.25">
      <c r="A7">
        <v>14</v>
      </c>
      <c r="B7" t="s">
        <v>4</v>
      </c>
      <c r="C7">
        <v>0</v>
      </c>
      <c r="D7">
        <v>10</v>
      </c>
      <c r="E7">
        <v>10</v>
      </c>
      <c r="F7">
        <v>8</v>
      </c>
      <c r="G7">
        <v>8</v>
      </c>
      <c r="H7">
        <v>8</v>
      </c>
      <c r="I7">
        <v>8</v>
      </c>
      <c r="J7">
        <v>1</v>
      </c>
      <c r="K7">
        <f t="shared" si="0"/>
        <v>0.8</v>
      </c>
      <c r="L7">
        <f t="shared" si="1"/>
        <v>0.8</v>
      </c>
      <c r="M7">
        <f t="shared" si="2"/>
        <v>0.8</v>
      </c>
      <c r="N7">
        <f t="shared" ref="N7:N25" si="23">I7/E7</f>
        <v>0.8</v>
      </c>
      <c r="O7">
        <v>68</v>
      </c>
      <c r="P7">
        <f t="shared" si="11"/>
        <v>8.5</v>
      </c>
      <c r="Q7">
        <f t="shared" si="14"/>
        <v>6.8000000000000007</v>
      </c>
      <c r="R7">
        <v>1</v>
      </c>
      <c r="S7">
        <f t="shared" si="15"/>
        <v>0.8</v>
      </c>
      <c r="T7">
        <f t="shared" si="16"/>
        <v>1</v>
      </c>
      <c r="U7">
        <f t="shared" si="17"/>
        <v>1</v>
      </c>
      <c r="V7">
        <f t="shared" si="18"/>
        <v>1</v>
      </c>
      <c r="W7">
        <f t="shared" si="19"/>
        <v>0.8</v>
      </c>
      <c r="X7">
        <f t="shared" si="4"/>
        <v>-0.22314355131420971</v>
      </c>
      <c r="Y7">
        <v>1.7</v>
      </c>
      <c r="Z7">
        <v>3.875</v>
      </c>
      <c r="AA7">
        <v>2.5</v>
      </c>
      <c r="AB7">
        <v>1.5</v>
      </c>
      <c r="AC7">
        <f t="shared" si="5"/>
        <v>9.5749999999999993</v>
      </c>
      <c r="AD7">
        <f t="shared" si="6"/>
        <v>0.17754569190600522</v>
      </c>
      <c r="AE7">
        <f t="shared" si="7"/>
        <v>0.40469973890339428</v>
      </c>
      <c r="AF7">
        <f t="shared" si="8"/>
        <v>0.26109660574412535</v>
      </c>
      <c r="AG7">
        <f t="shared" si="9"/>
        <v>0.1566579634464752</v>
      </c>
      <c r="AH7">
        <v>60</v>
      </c>
      <c r="AI7">
        <f t="shared" si="10"/>
        <v>4.0943445622221004</v>
      </c>
      <c r="AJ7">
        <f t="shared" si="12"/>
        <v>3.0298149760443542</v>
      </c>
      <c r="AK7">
        <f t="shared" si="20"/>
        <v>0.31642976251115973</v>
      </c>
      <c r="AL7">
        <f>O7/I7</f>
        <v>8.5</v>
      </c>
      <c r="AM7">
        <f t="shared" si="13"/>
        <v>2.1400661634962708</v>
      </c>
      <c r="AN7">
        <f t="shared" si="22"/>
        <v>1.5836489609872404</v>
      </c>
      <c r="AO7">
        <f t="shared" si="21"/>
        <v>0.16539414736159169</v>
      </c>
    </row>
    <row r="8" spans="1:41" x14ac:dyDescent="0.25">
      <c r="A8">
        <v>18</v>
      </c>
      <c r="B8" t="s">
        <v>4</v>
      </c>
      <c r="C8">
        <v>0</v>
      </c>
      <c r="D8">
        <v>10</v>
      </c>
      <c r="E8">
        <v>10</v>
      </c>
      <c r="F8">
        <v>8</v>
      </c>
      <c r="G8">
        <v>7</v>
      </c>
      <c r="H8">
        <v>3</v>
      </c>
      <c r="I8">
        <v>2</v>
      </c>
      <c r="J8">
        <v>1</v>
      </c>
      <c r="K8">
        <f t="shared" si="0"/>
        <v>0.8</v>
      </c>
      <c r="L8">
        <f t="shared" si="1"/>
        <v>0.7</v>
      </c>
      <c r="M8">
        <f t="shared" ref="M8:M25" si="24">H8/E8</f>
        <v>0.3</v>
      </c>
      <c r="N8">
        <f t="shared" si="23"/>
        <v>0.2</v>
      </c>
      <c r="O8">
        <v>77</v>
      </c>
      <c r="P8">
        <f t="shared" si="11"/>
        <v>38.5</v>
      </c>
      <c r="Q8">
        <f t="shared" si="14"/>
        <v>7.7</v>
      </c>
      <c r="R8">
        <v>1</v>
      </c>
      <c r="S8">
        <f t="shared" si="15"/>
        <v>0.8</v>
      </c>
      <c r="T8">
        <f t="shared" si="16"/>
        <v>0.875</v>
      </c>
      <c r="U8">
        <f t="shared" si="17"/>
        <v>0.42857142857142855</v>
      </c>
      <c r="V8">
        <f t="shared" si="18"/>
        <v>0.66666666666666663</v>
      </c>
      <c r="W8">
        <f t="shared" si="19"/>
        <v>0.19999999999999998</v>
      </c>
      <c r="X8">
        <f t="shared" ref="X8:X25" si="25">LN(W8)</f>
        <v>-1.6094379124341005</v>
      </c>
      <c r="Y8">
        <v>1</v>
      </c>
      <c r="Z8">
        <v>2</v>
      </c>
      <c r="AA8">
        <v>2.5</v>
      </c>
      <c r="AB8">
        <v>3</v>
      </c>
      <c r="AC8">
        <f t="shared" si="5"/>
        <v>8.5</v>
      </c>
      <c r="AD8">
        <f t="shared" si="6"/>
        <v>0.11764705882352941</v>
      </c>
      <c r="AE8">
        <f t="shared" si="7"/>
        <v>0.23529411764705882</v>
      </c>
      <c r="AF8">
        <f t="shared" si="8"/>
        <v>0.29411764705882354</v>
      </c>
      <c r="AG8">
        <f t="shared" si="9"/>
        <v>0.35294117647058826</v>
      </c>
      <c r="AH8">
        <v>48</v>
      </c>
      <c r="AI8">
        <f t="shared" si="10"/>
        <v>3.8712010109078911</v>
      </c>
      <c r="AJ8">
        <f t="shared" si="12"/>
        <v>2.8646887480718393</v>
      </c>
      <c r="AK8">
        <f t="shared" si="20"/>
        <v>0.3370222056555105</v>
      </c>
      <c r="AL8">
        <f>AH9/I8</f>
        <v>9.5</v>
      </c>
      <c r="AM8">
        <f t="shared" si="13"/>
        <v>2.2512917986064953</v>
      </c>
      <c r="AN8">
        <f t="shared" si="22"/>
        <v>1.6659559309688066</v>
      </c>
      <c r="AO8">
        <f t="shared" si="21"/>
        <v>0.19599481540809488</v>
      </c>
    </row>
    <row r="9" spans="1:41" x14ac:dyDescent="0.25">
      <c r="A9">
        <v>16</v>
      </c>
      <c r="B9" t="s">
        <v>4</v>
      </c>
      <c r="C9">
        <v>0</v>
      </c>
      <c r="D9">
        <v>10</v>
      </c>
      <c r="E9">
        <v>10</v>
      </c>
      <c r="F9">
        <v>6</v>
      </c>
      <c r="G9">
        <v>4</v>
      </c>
      <c r="H9">
        <v>4</v>
      </c>
      <c r="I9">
        <v>2</v>
      </c>
      <c r="J9">
        <v>1</v>
      </c>
      <c r="K9">
        <f t="shared" si="0"/>
        <v>0.6</v>
      </c>
      <c r="L9">
        <f t="shared" ref="L9:L25" si="26">G9/E9</f>
        <v>0.4</v>
      </c>
      <c r="M9">
        <f t="shared" si="24"/>
        <v>0.4</v>
      </c>
      <c r="N9">
        <f t="shared" si="23"/>
        <v>0.2</v>
      </c>
      <c r="O9">
        <v>22</v>
      </c>
      <c r="P9">
        <f t="shared" si="11"/>
        <v>11</v>
      </c>
      <c r="Q9">
        <f t="shared" si="14"/>
        <v>2.2000000000000002</v>
      </c>
      <c r="R9">
        <v>1</v>
      </c>
      <c r="S9">
        <f t="shared" si="15"/>
        <v>0.6</v>
      </c>
      <c r="T9">
        <f t="shared" si="16"/>
        <v>0.66666666666666663</v>
      </c>
      <c r="U9">
        <f t="shared" si="17"/>
        <v>1</v>
      </c>
      <c r="V9">
        <f t="shared" si="18"/>
        <v>0.5</v>
      </c>
      <c r="W9">
        <f t="shared" si="19"/>
        <v>0.19999999999999998</v>
      </c>
      <c r="X9">
        <f t="shared" si="25"/>
        <v>-1.6094379124341005</v>
      </c>
      <c r="Y9">
        <v>1</v>
      </c>
      <c r="Z9">
        <v>4</v>
      </c>
      <c r="AA9">
        <v>4</v>
      </c>
      <c r="AB9">
        <v>1</v>
      </c>
      <c r="AC9">
        <f t="shared" si="5"/>
        <v>10</v>
      </c>
      <c r="AD9">
        <f t="shared" si="6"/>
        <v>0.1</v>
      </c>
      <c r="AE9">
        <f t="shared" si="7"/>
        <v>0.4</v>
      </c>
      <c r="AF9">
        <f t="shared" si="8"/>
        <v>0.4</v>
      </c>
      <c r="AG9">
        <f t="shared" si="9"/>
        <v>0.1</v>
      </c>
      <c r="AH9">
        <v>19</v>
      </c>
      <c r="AI9">
        <f t="shared" si="10"/>
        <v>2.9444389791664403</v>
      </c>
      <c r="AJ9">
        <f t="shared" si="12"/>
        <v>2.1788848445831657</v>
      </c>
      <c r="AK9">
        <f t="shared" si="20"/>
        <v>0.21788848445831657</v>
      </c>
      <c r="AL9">
        <f>AH9/I9</f>
        <v>9.5</v>
      </c>
      <c r="AM9">
        <f t="shared" si="13"/>
        <v>2.2512917986064953</v>
      </c>
      <c r="AN9">
        <f t="shared" si="22"/>
        <v>1.6659559309688066</v>
      </c>
      <c r="AO9">
        <f t="shared" si="21"/>
        <v>0.16659559309688066</v>
      </c>
    </row>
    <row r="10" spans="1:41" x14ac:dyDescent="0.25">
      <c r="A10">
        <v>17</v>
      </c>
      <c r="B10" t="s">
        <v>5</v>
      </c>
      <c r="C10">
        <v>24</v>
      </c>
      <c r="D10">
        <v>10</v>
      </c>
      <c r="E10">
        <v>10</v>
      </c>
      <c r="F10">
        <v>8</v>
      </c>
      <c r="G10">
        <v>8</v>
      </c>
      <c r="H10">
        <v>5</v>
      </c>
      <c r="I10">
        <v>5</v>
      </c>
      <c r="J10">
        <v>1</v>
      </c>
      <c r="K10">
        <f t="shared" si="0"/>
        <v>0.8</v>
      </c>
      <c r="L10">
        <f t="shared" si="26"/>
        <v>0.8</v>
      </c>
      <c r="M10">
        <f t="shared" si="24"/>
        <v>0.5</v>
      </c>
      <c r="N10">
        <f t="shared" si="23"/>
        <v>0.5</v>
      </c>
      <c r="O10">
        <v>187</v>
      </c>
      <c r="P10">
        <f t="shared" si="11"/>
        <v>37.4</v>
      </c>
      <c r="Q10">
        <f t="shared" si="14"/>
        <v>18.7</v>
      </c>
      <c r="R10">
        <v>1</v>
      </c>
      <c r="S10">
        <f t="shared" si="15"/>
        <v>0.8</v>
      </c>
      <c r="T10">
        <f t="shared" si="16"/>
        <v>1</v>
      </c>
      <c r="U10">
        <f t="shared" si="17"/>
        <v>0.625</v>
      </c>
      <c r="V10">
        <f t="shared" si="18"/>
        <v>1</v>
      </c>
      <c r="W10">
        <f t="shared" si="19"/>
        <v>0.5</v>
      </c>
      <c r="X10">
        <f t="shared" si="25"/>
        <v>-0.69314718055994529</v>
      </c>
      <c r="Y10">
        <v>1.5</v>
      </c>
      <c r="Z10">
        <v>4</v>
      </c>
      <c r="AA10">
        <v>2.6</v>
      </c>
      <c r="AB10">
        <v>2</v>
      </c>
      <c r="AC10">
        <f t="shared" si="5"/>
        <v>10.1</v>
      </c>
      <c r="AD10">
        <f t="shared" si="6"/>
        <v>0.14851485148514851</v>
      </c>
      <c r="AE10">
        <f t="shared" si="7"/>
        <v>0.39603960396039606</v>
      </c>
      <c r="AF10">
        <f t="shared" si="8"/>
        <v>0.25742574257425743</v>
      </c>
      <c r="AG10">
        <f t="shared" si="9"/>
        <v>0.19801980198019803</v>
      </c>
      <c r="AH10">
        <v>187</v>
      </c>
      <c r="AI10">
        <f t="shared" si="10"/>
        <v>5.2311086168545868</v>
      </c>
      <c r="AJ10">
        <f t="shared" si="12"/>
        <v>3.8710203764723943</v>
      </c>
      <c r="AK10">
        <f t="shared" si="20"/>
        <v>0.38326934420518755</v>
      </c>
      <c r="AL10">
        <f>O10/I10</f>
        <v>37.4</v>
      </c>
      <c r="AM10">
        <f t="shared" si="13"/>
        <v>3.6216707044204863</v>
      </c>
      <c r="AN10">
        <f t="shared" si="22"/>
        <v>2.6800363212711598</v>
      </c>
      <c r="AO10">
        <f t="shared" si="21"/>
        <v>0.26535013081892672</v>
      </c>
    </row>
    <row r="11" spans="1:41" x14ac:dyDescent="0.25">
      <c r="A11">
        <v>10</v>
      </c>
      <c r="B11" t="s">
        <v>5</v>
      </c>
      <c r="C11">
        <v>120</v>
      </c>
      <c r="D11">
        <v>5</v>
      </c>
      <c r="E11">
        <v>5</v>
      </c>
      <c r="F11">
        <v>5</v>
      </c>
      <c r="G11">
        <v>4</v>
      </c>
      <c r="H11">
        <v>2</v>
      </c>
      <c r="I11">
        <v>2</v>
      </c>
      <c r="J11">
        <v>1</v>
      </c>
      <c r="K11">
        <f t="shared" ref="K11:K25" si="27">F11/E11</f>
        <v>1</v>
      </c>
      <c r="L11">
        <f t="shared" si="26"/>
        <v>0.8</v>
      </c>
      <c r="M11">
        <f t="shared" si="24"/>
        <v>0.4</v>
      </c>
      <c r="N11">
        <f t="shared" si="23"/>
        <v>0.4</v>
      </c>
      <c r="O11" t="s">
        <v>32</v>
      </c>
      <c r="P11" t="s">
        <v>33</v>
      </c>
      <c r="Q11" t="s">
        <v>32</v>
      </c>
      <c r="R11">
        <v>1</v>
      </c>
      <c r="S11">
        <f t="shared" si="15"/>
        <v>1</v>
      </c>
      <c r="T11">
        <f t="shared" si="16"/>
        <v>0.8</v>
      </c>
      <c r="U11">
        <f t="shared" si="17"/>
        <v>0.5</v>
      </c>
      <c r="V11">
        <f t="shared" si="18"/>
        <v>1</v>
      </c>
      <c r="W11">
        <f t="shared" si="19"/>
        <v>0.4</v>
      </c>
      <c r="X11">
        <f t="shared" si="25"/>
        <v>-0.916290731874155</v>
      </c>
      <c r="Y11">
        <v>1</v>
      </c>
      <c r="Z11">
        <v>5</v>
      </c>
      <c r="AA11">
        <v>2</v>
      </c>
      <c r="AB11">
        <v>2</v>
      </c>
      <c r="AC11">
        <f t="shared" si="5"/>
        <v>10</v>
      </c>
      <c r="AD11">
        <f t="shared" si="6"/>
        <v>0.1</v>
      </c>
      <c r="AE11">
        <f t="shared" si="7"/>
        <v>0.5</v>
      </c>
      <c r="AF11">
        <f t="shared" si="8"/>
        <v>0.2</v>
      </c>
      <c r="AG11">
        <f t="shared" si="9"/>
        <v>0.2</v>
      </c>
      <c r="AH11" t="s">
        <v>32</v>
      </c>
      <c r="AI11" t="s">
        <v>32</v>
      </c>
      <c r="AJ11" t="s">
        <v>32</v>
      </c>
      <c r="AK11" t="s">
        <v>32</v>
      </c>
      <c r="AL11" t="s">
        <v>32</v>
      </c>
      <c r="AM11" t="s">
        <v>32</v>
      </c>
      <c r="AN11" t="s">
        <v>32</v>
      </c>
      <c r="AO11" t="s">
        <v>32</v>
      </c>
    </row>
    <row r="12" spans="1:41" x14ac:dyDescent="0.25">
      <c r="A12">
        <v>8</v>
      </c>
      <c r="B12" t="s">
        <v>5</v>
      </c>
      <c r="C12">
        <v>120</v>
      </c>
      <c r="D12">
        <v>9</v>
      </c>
      <c r="E12">
        <v>9</v>
      </c>
      <c r="F12">
        <v>8</v>
      </c>
      <c r="G12">
        <v>6</v>
      </c>
      <c r="H12">
        <v>5</v>
      </c>
      <c r="I12">
        <v>3</v>
      </c>
      <c r="J12">
        <v>1</v>
      </c>
      <c r="K12">
        <f t="shared" si="27"/>
        <v>0.88888888888888884</v>
      </c>
      <c r="L12">
        <f t="shared" si="26"/>
        <v>0.66666666666666663</v>
      </c>
      <c r="M12">
        <f t="shared" si="24"/>
        <v>0.55555555555555558</v>
      </c>
      <c r="N12">
        <f t="shared" si="23"/>
        <v>0.33333333333333331</v>
      </c>
      <c r="O12">
        <v>25</v>
      </c>
      <c r="P12">
        <f t="shared" si="11"/>
        <v>8.3333333333333339</v>
      </c>
      <c r="Q12">
        <f t="shared" si="14"/>
        <v>2.7777777777777777</v>
      </c>
      <c r="R12">
        <v>1</v>
      </c>
      <c r="S12">
        <f t="shared" si="15"/>
        <v>0.88888888888888884</v>
      </c>
      <c r="T12">
        <f t="shared" si="16"/>
        <v>0.75</v>
      </c>
      <c r="U12">
        <f t="shared" si="17"/>
        <v>0.83333333333333337</v>
      </c>
      <c r="V12">
        <f t="shared" si="18"/>
        <v>0.6</v>
      </c>
      <c r="W12">
        <f t="shared" si="19"/>
        <v>0.33333333333333331</v>
      </c>
      <c r="X12">
        <f t="shared" si="25"/>
        <v>-1.0986122886681098</v>
      </c>
      <c r="Y12">
        <v>2</v>
      </c>
      <c r="Z12">
        <v>1</v>
      </c>
      <c r="AA12">
        <v>3.4</v>
      </c>
      <c r="AB12">
        <v>4</v>
      </c>
      <c r="AC12">
        <f t="shared" si="5"/>
        <v>10.4</v>
      </c>
      <c r="AD12">
        <f t="shared" si="6"/>
        <v>0.19230769230769229</v>
      </c>
      <c r="AE12">
        <f t="shared" si="7"/>
        <v>9.6153846153846145E-2</v>
      </c>
      <c r="AF12">
        <f t="shared" si="8"/>
        <v>0.32692307692307693</v>
      </c>
      <c r="AG12">
        <f t="shared" si="9"/>
        <v>0.38461538461538458</v>
      </c>
      <c r="AH12">
        <v>23</v>
      </c>
      <c r="AI12">
        <f t="shared" si="10"/>
        <v>3.1354942159291497</v>
      </c>
      <c r="AJ12">
        <f t="shared" si="12"/>
        <v>2.3202657197875709</v>
      </c>
      <c r="AK12">
        <f t="shared" si="20"/>
        <v>0.22310247305649719</v>
      </c>
      <c r="AL12">
        <f>AH12/I12</f>
        <v>7.666666666666667</v>
      </c>
      <c r="AM12">
        <f t="shared" si="13"/>
        <v>2.0368819272610401</v>
      </c>
      <c r="AN12">
        <f t="shared" si="22"/>
        <v>1.5072926261731696</v>
      </c>
      <c r="AO12">
        <f t="shared" si="21"/>
        <v>0.14493198328588169</v>
      </c>
    </row>
    <row r="13" spans="1:41" x14ac:dyDescent="0.25">
      <c r="A13">
        <v>4</v>
      </c>
      <c r="B13" t="s">
        <v>5</v>
      </c>
      <c r="C13">
        <v>120</v>
      </c>
      <c r="D13">
        <v>8</v>
      </c>
      <c r="E13">
        <v>8</v>
      </c>
      <c r="F13">
        <v>7</v>
      </c>
      <c r="G13">
        <v>7</v>
      </c>
      <c r="H13">
        <v>3</v>
      </c>
      <c r="I13">
        <v>3</v>
      </c>
      <c r="J13">
        <v>1</v>
      </c>
      <c r="K13">
        <f t="shared" si="27"/>
        <v>0.875</v>
      </c>
      <c r="L13">
        <f t="shared" si="26"/>
        <v>0.875</v>
      </c>
      <c r="M13">
        <f t="shared" si="24"/>
        <v>0.375</v>
      </c>
      <c r="N13">
        <f t="shared" si="23"/>
        <v>0.375</v>
      </c>
      <c r="O13">
        <v>13</v>
      </c>
      <c r="P13">
        <f t="shared" si="11"/>
        <v>4.333333333333333</v>
      </c>
      <c r="Q13">
        <f t="shared" si="14"/>
        <v>1.625</v>
      </c>
      <c r="R13">
        <v>1</v>
      </c>
      <c r="S13">
        <f t="shared" si="15"/>
        <v>0.875</v>
      </c>
      <c r="T13">
        <f t="shared" si="16"/>
        <v>1</v>
      </c>
      <c r="U13">
        <f t="shared" si="17"/>
        <v>0.42857142857142855</v>
      </c>
      <c r="V13">
        <f t="shared" si="18"/>
        <v>1</v>
      </c>
      <c r="W13">
        <f t="shared" si="19"/>
        <v>0.375</v>
      </c>
      <c r="X13">
        <f t="shared" si="25"/>
        <v>-0.98082925301172619</v>
      </c>
      <c r="Y13">
        <v>1</v>
      </c>
      <c r="Z13">
        <v>2.4300000000000002</v>
      </c>
      <c r="AA13">
        <v>3</v>
      </c>
      <c r="AB13">
        <v>4</v>
      </c>
      <c r="AC13">
        <f t="shared" si="5"/>
        <v>10.43</v>
      </c>
      <c r="AD13">
        <f t="shared" si="6"/>
        <v>9.5877277085330781E-2</v>
      </c>
      <c r="AE13">
        <f t="shared" si="7"/>
        <v>0.23298178331735381</v>
      </c>
      <c r="AF13">
        <f t="shared" si="8"/>
        <v>0.28763183125599234</v>
      </c>
      <c r="AG13">
        <f t="shared" si="9"/>
        <v>0.38350910834132312</v>
      </c>
      <c r="AH13">
        <v>13</v>
      </c>
      <c r="AI13">
        <f t="shared" si="10"/>
        <v>2.5649493574615367</v>
      </c>
      <c r="AJ13">
        <f t="shared" si="12"/>
        <v>1.8980625245215372</v>
      </c>
      <c r="AK13">
        <f t="shared" si="20"/>
        <v>0.18198106658883387</v>
      </c>
      <c r="AL13">
        <f>O13/I13</f>
        <v>4.333333333333333</v>
      </c>
      <c r="AM13">
        <f t="shared" si="13"/>
        <v>1.466337068793427</v>
      </c>
      <c r="AN13">
        <f t="shared" si="22"/>
        <v>1.0850894309071359</v>
      </c>
      <c r="AO13">
        <f t="shared" si="21"/>
        <v>0.10403542002944736</v>
      </c>
    </row>
    <row r="14" spans="1:41" x14ac:dyDescent="0.25">
      <c r="A14">
        <v>15</v>
      </c>
      <c r="B14" t="s">
        <v>5</v>
      </c>
      <c r="C14">
        <v>120</v>
      </c>
      <c r="D14">
        <v>10</v>
      </c>
      <c r="E14">
        <v>10</v>
      </c>
      <c r="F14">
        <v>10</v>
      </c>
      <c r="G14">
        <v>7</v>
      </c>
      <c r="H14">
        <v>6</v>
      </c>
      <c r="I14">
        <v>6</v>
      </c>
      <c r="J14">
        <v>1</v>
      </c>
      <c r="K14">
        <f t="shared" si="27"/>
        <v>1</v>
      </c>
      <c r="L14">
        <f t="shared" si="26"/>
        <v>0.7</v>
      </c>
      <c r="M14">
        <f t="shared" si="24"/>
        <v>0.6</v>
      </c>
      <c r="N14">
        <f t="shared" si="23"/>
        <v>0.6</v>
      </c>
      <c r="O14">
        <v>72</v>
      </c>
      <c r="P14">
        <f t="shared" si="11"/>
        <v>12</v>
      </c>
      <c r="Q14">
        <f t="shared" si="14"/>
        <v>7.1999999999999993</v>
      </c>
      <c r="R14">
        <v>1</v>
      </c>
      <c r="S14">
        <f t="shared" si="15"/>
        <v>1</v>
      </c>
      <c r="T14">
        <f t="shared" si="16"/>
        <v>0.7</v>
      </c>
      <c r="U14">
        <f t="shared" si="17"/>
        <v>0.8571428571428571</v>
      </c>
      <c r="V14">
        <f t="shared" si="18"/>
        <v>1</v>
      </c>
      <c r="W14">
        <f t="shared" si="19"/>
        <v>0.6</v>
      </c>
      <c r="X14">
        <f t="shared" si="25"/>
        <v>-0.51082562376599072</v>
      </c>
      <c r="Y14">
        <v>1</v>
      </c>
      <c r="Z14">
        <v>2</v>
      </c>
      <c r="AA14">
        <v>3</v>
      </c>
      <c r="AB14">
        <v>3.8</v>
      </c>
      <c r="AC14">
        <f t="shared" si="5"/>
        <v>9.8000000000000007</v>
      </c>
      <c r="AD14">
        <f t="shared" si="6"/>
        <v>0.1020408163265306</v>
      </c>
      <c r="AE14">
        <f t="shared" si="7"/>
        <v>0.2040816326530612</v>
      </c>
      <c r="AF14">
        <f t="shared" si="8"/>
        <v>0.30612244897959179</v>
      </c>
      <c r="AG14">
        <f t="shared" si="9"/>
        <v>0.38775510204081626</v>
      </c>
      <c r="AH14">
        <v>41</v>
      </c>
      <c r="AI14">
        <f t="shared" si="10"/>
        <v>3.713572066704308</v>
      </c>
      <c r="AJ14">
        <f t="shared" si="12"/>
        <v>2.7480433293611877</v>
      </c>
      <c r="AK14">
        <f t="shared" si="20"/>
        <v>0.28041258462869262</v>
      </c>
      <c r="AL14">
        <f>AH15/I14</f>
        <v>5.333333333333333</v>
      </c>
      <c r="AM14">
        <f t="shared" si="13"/>
        <v>1.6739764335716716</v>
      </c>
      <c r="AN14">
        <f t="shared" si="22"/>
        <v>1.2387425608430369</v>
      </c>
      <c r="AO14">
        <f t="shared" si="21"/>
        <v>0.1264023021268405</v>
      </c>
    </row>
    <row r="15" spans="1:41" x14ac:dyDescent="0.25">
      <c r="A15">
        <v>3</v>
      </c>
      <c r="B15" t="s">
        <v>5</v>
      </c>
      <c r="C15">
        <v>24</v>
      </c>
      <c r="D15">
        <v>5</v>
      </c>
      <c r="E15">
        <v>5</v>
      </c>
      <c r="F15">
        <v>5</v>
      </c>
      <c r="G15">
        <v>3</v>
      </c>
      <c r="H15">
        <v>2</v>
      </c>
      <c r="I15">
        <v>2</v>
      </c>
      <c r="J15">
        <v>1</v>
      </c>
      <c r="K15">
        <f t="shared" si="27"/>
        <v>1</v>
      </c>
      <c r="L15">
        <f t="shared" si="26"/>
        <v>0.6</v>
      </c>
      <c r="M15">
        <f t="shared" si="24"/>
        <v>0.4</v>
      </c>
      <c r="N15">
        <f t="shared" si="23"/>
        <v>0.4</v>
      </c>
      <c r="O15">
        <v>35</v>
      </c>
      <c r="P15">
        <f t="shared" si="11"/>
        <v>17.5</v>
      </c>
      <c r="Q15">
        <f t="shared" si="14"/>
        <v>7</v>
      </c>
      <c r="R15">
        <v>1</v>
      </c>
      <c r="S15">
        <f t="shared" si="15"/>
        <v>1</v>
      </c>
      <c r="T15">
        <f t="shared" si="16"/>
        <v>0.6</v>
      </c>
      <c r="U15">
        <f t="shared" si="17"/>
        <v>0.66666666666666663</v>
      </c>
      <c r="V15">
        <f t="shared" si="18"/>
        <v>1</v>
      </c>
      <c r="W15">
        <f t="shared" si="19"/>
        <v>0.39999999999999997</v>
      </c>
      <c r="X15">
        <f t="shared" si="25"/>
        <v>-0.91629073187415511</v>
      </c>
      <c r="Y15">
        <v>1</v>
      </c>
      <c r="Z15">
        <v>4</v>
      </c>
      <c r="AA15">
        <v>2</v>
      </c>
      <c r="AB15">
        <v>2</v>
      </c>
      <c r="AC15">
        <f t="shared" si="5"/>
        <v>9</v>
      </c>
      <c r="AD15">
        <f t="shared" si="6"/>
        <v>0.1111111111111111</v>
      </c>
      <c r="AE15">
        <f t="shared" si="7"/>
        <v>0.44444444444444442</v>
      </c>
      <c r="AF15">
        <f t="shared" si="8"/>
        <v>0.22222222222222221</v>
      </c>
      <c r="AG15">
        <f t="shared" si="9"/>
        <v>0.22222222222222221</v>
      </c>
      <c r="AH15">
        <v>32</v>
      </c>
      <c r="AI15">
        <f t="shared" si="10"/>
        <v>3.4657359027997265</v>
      </c>
      <c r="AJ15">
        <f t="shared" si="12"/>
        <v>2.5646445680717975</v>
      </c>
      <c r="AK15">
        <f t="shared" si="20"/>
        <v>0.28496050756353308</v>
      </c>
      <c r="AL15">
        <f>AH15/I15</f>
        <v>16</v>
      </c>
      <c r="AM15">
        <f t="shared" si="13"/>
        <v>2.7725887222397811</v>
      </c>
      <c r="AN15">
        <f t="shared" si="22"/>
        <v>2.0517156544574382</v>
      </c>
      <c r="AO15">
        <f t="shared" si="21"/>
        <v>0.22796840605082647</v>
      </c>
    </row>
    <row r="16" spans="1:41" x14ac:dyDescent="0.25">
      <c r="A16">
        <v>12</v>
      </c>
      <c r="B16" t="s">
        <v>5</v>
      </c>
      <c r="C16">
        <v>24</v>
      </c>
      <c r="D16">
        <v>10</v>
      </c>
      <c r="E16">
        <v>10</v>
      </c>
      <c r="F16">
        <v>7</v>
      </c>
      <c r="G16">
        <v>7</v>
      </c>
      <c r="H16">
        <v>7</v>
      </c>
      <c r="I16">
        <v>4</v>
      </c>
      <c r="J16">
        <v>1</v>
      </c>
      <c r="K16">
        <f t="shared" si="27"/>
        <v>0.7</v>
      </c>
      <c r="L16">
        <f t="shared" si="26"/>
        <v>0.7</v>
      </c>
      <c r="M16">
        <f t="shared" si="24"/>
        <v>0.7</v>
      </c>
      <c r="N16">
        <f t="shared" si="23"/>
        <v>0.4</v>
      </c>
      <c r="O16">
        <v>109</v>
      </c>
      <c r="P16">
        <f t="shared" si="11"/>
        <v>27.25</v>
      </c>
      <c r="Q16">
        <f t="shared" si="14"/>
        <v>10.9</v>
      </c>
      <c r="R16">
        <v>1</v>
      </c>
      <c r="S16">
        <f t="shared" si="15"/>
        <v>0.7</v>
      </c>
      <c r="T16">
        <f t="shared" si="16"/>
        <v>1</v>
      </c>
      <c r="U16">
        <f t="shared" si="17"/>
        <v>1</v>
      </c>
      <c r="V16">
        <f t="shared" si="18"/>
        <v>0.5714285714285714</v>
      </c>
      <c r="W16">
        <f t="shared" si="19"/>
        <v>0.39999999999999997</v>
      </c>
      <c r="X16">
        <f t="shared" si="25"/>
        <v>-0.91629073187415511</v>
      </c>
      <c r="Y16">
        <v>1.1599999999999999</v>
      </c>
      <c r="Z16">
        <v>3.66</v>
      </c>
      <c r="AA16">
        <v>3</v>
      </c>
      <c r="AB16">
        <v>1</v>
      </c>
      <c r="AC16">
        <f t="shared" si="5"/>
        <v>8.82</v>
      </c>
      <c r="AD16">
        <f t="shared" si="6"/>
        <v>0.13151927437641722</v>
      </c>
      <c r="AE16">
        <f t="shared" si="7"/>
        <v>0.41496598639455784</v>
      </c>
      <c r="AF16">
        <f t="shared" si="8"/>
        <v>0.3401360544217687</v>
      </c>
      <c r="AG16">
        <f t="shared" si="9"/>
        <v>0.11337868480725623</v>
      </c>
      <c r="AH16">
        <v>77</v>
      </c>
      <c r="AI16">
        <f t="shared" si="10"/>
        <v>4.3438054218536841</v>
      </c>
      <c r="AJ16">
        <f t="shared" si="12"/>
        <v>3.2144160121717262</v>
      </c>
      <c r="AK16">
        <f t="shared" si="20"/>
        <v>0.36444625988341567</v>
      </c>
      <c r="AL16">
        <f>O16/I16</f>
        <v>27.25</v>
      </c>
      <c r="AM16">
        <f t="shared" si="13"/>
        <v>3.3050535211092531</v>
      </c>
      <c r="AN16">
        <f t="shared" si="22"/>
        <v>2.4457396056208474</v>
      </c>
      <c r="AO16">
        <f t="shared" si="21"/>
        <v>0.2772947398663092</v>
      </c>
    </row>
    <row r="17" spans="1:41" x14ac:dyDescent="0.25">
      <c r="A17">
        <v>2</v>
      </c>
      <c r="B17" t="s">
        <v>5</v>
      </c>
      <c r="C17">
        <v>24</v>
      </c>
      <c r="D17">
        <v>5</v>
      </c>
      <c r="E17">
        <v>5</v>
      </c>
      <c r="F17">
        <v>5</v>
      </c>
      <c r="G17">
        <v>3</v>
      </c>
      <c r="H17">
        <v>3</v>
      </c>
      <c r="I17">
        <v>3</v>
      </c>
      <c r="J17">
        <v>1</v>
      </c>
      <c r="K17">
        <f t="shared" si="27"/>
        <v>1</v>
      </c>
      <c r="L17">
        <f t="shared" si="26"/>
        <v>0.6</v>
      </c>
      <c r="M17">
        <f t="shared" si="24"/>
        <v>0.6</v>
      </c>
      <c r="N17">
        <f t="shared" si="23"/>
        <v>0.6</v>
      </c>
      <c r="O17">
        <v>29</v>
      </c>
      <c r="P17">
        <f t="shared" si="11"/>
        <v>9.6666666666666661</v>
      </c>
      <c r="Q17">
        <f t="shared" si="14"/>
        <v>5.8</v>
      </c>
      <c r="R17">
        <v>1</v>
      </c>
      <c r="S17">
        <f t="shared" si="15"/>
        <v>1</v>
      </c>
      <c r="T17">
        <f t="shared" si="16"/>
        <v>0.6</v>
      </c>
      <c r="U17">
        <f t="shared" si="17"/>
        <v>1</v>
      </c>
      <c r="V17">
        <f t="shared" si="18"/>
        <v>1</v>
      </c>
      <c r="W17">
        <f t="shared" si="19"/>
        <v>0.6</v>
      </c>
      <c r="X17">
        <f t="shared" si="25"/>
        <v>-0.51082562376599072</v>
      </c>
      <c r="Y17">
        <v>1</v>
      </c>
      <c r="Z17">
        <v>4</v>
      </c>
      <c r="AA17">
        <v>3</v>
      </c>
      <c r="AB17">
        <v>1.5</v>
      </c>
      <c r="AC17">
        <f t="shared" si="5"/>
        <v>9.5</v>
      </c>
      <c r="AD17">
        <f t="shared" si="6"/>
        <v>0.10526315789473684</v>
      </c>
      <c r="AE17">
        <f t="shared" si="7"/>
        <v>0.42105263157894735</v>
      </c>
      <c r="AF17">
        <f t="shared" si="8"/>
        <v>0.31578947368421051</v>
      </c>
      <c r="AG17">
        <f t="shared" si="9"/>
        <v>0.15789473684210525</v>
      </c>
      <c r="AH17">
        <v>24</v>
      </c>
      <c r="AI17">
        <f t="shared" si="10"/>
        <v>3.1780538303479458</v>
      </c>
      <c r="AJ17">
        <f t="shared" si="12"/>
        <v>2.3517598344574799</v>
      </c>
      <c r="AK17">
        <f t="shared" si="20"/>
        <v>0.24755366678499788</v>
      </c>
      <c r="AL17">
        <f>AH18/I17</f>
        <v>13</v>
      </c>
      <c r="AM17">
        <f t="shared" si="13"/>
        <v>2.5649493574615367</v>
      </c>
      <c r="AN17">
        <f t="shared" si="22"/>
        <v>1.8980625245215372</v>
      </c>
      <c r="AO17">
        <f t="shared" si="21"/>
        <v>0.19979605521279339</v>
      </c>
    </row>
    <row r="18" spans="1:41" x14ac:dyDescent="0.25">
      <c r="A18">
        <v>20</v>
      </c>
      <c r="B18" t="s">
        <v>6</v>
      </c>
      <c r="C18">
        <v>24</v>
      </c>
      <c r="D18">
        <v>8</v>
      </c>
      <c r="E18">
        <v>8</v>
      </c>
      <c r="F18">
        <v>8</v>
      </c>
      <c r="G18">
        <v>6</v>
      </c>
      <c r="H18">
        <v>6</v>
      </c>
      <c r="I18">
        <v>6</v>
      </c>
      <c r="J18">
        <v>1</v>
      </c>
      <c r="K18">
        <f t="shared" si="27"/>
        <v>1</v>
      </c>
      <c r="L18">
        <f t="shared" si="26"/>
        <v>0.75</v>
      </c>
      <c r="M18">
        <f t="shared" si="24"/>
        <v>0.75</v>
      </c>
      <c r="N18">
        <f t="shared" si="23"/>
        <v>0.75</v>
      </c>
      <c r="O18">
        <v>49</v>
      </c>
      <c r="P18">
        <f t="shared" si="11"/>
        <v>8.1666666666666661</v>
      </c>
      <c r="Q18">
        <f t="shared" si="14"/>
        <v>6.125</v>
      </c>
      <c r="R18">
        <v>1</v>
      </c>
      <c r="S18">
        <f t="shared" si="15"/>
        <v>1</v>
      </c>
      <c r="T18">
        <f t="shared" si="16"/>
        <v>0.75</v>
      </c>
      <c r="U18">
        <f t="shared" si="17"/>
        <v>1</v>
      </c>
      <c r="V18">
        <f t="shared" si="18"/>
        <v>1</v>
      </c>
      <c r="W18">
        <f t="shared" si="19"/>
        <v>0.75</v>
      </c>
      <c r="X18">
        <f t="shared" si="25"/>
        <v>-0.2876820724517809</v>
      </c>
      <c r="Y18">
        <v>1</v>
      </c>
      <c r="Z18">
        <v>4</v>
      </c>
      <c r="AA18">
        <v>2</v>
      </c>
      <c r="AB18">
        <v>2</v>
      </c>
      <c r="AC18">
        <f t="shared" si="5"/>
        <v>9</v>
      </c>
      <c r="AD18">
        <f t="shared" si="6"/>
        <v>0.1111111111111111</v>
      </c>
      <c r="AE18">
        <f t="shared" si="7"/>
        <v>0.44444444444444442</v>
      </c>
      <c r="AF18">
        <f t="shared" si="8"/>
        <v>0.22222222222222221</v>
      </c>
      <c r="AG18">
        <f t="shared" si="9"/>
        <v>0.22222222222222221</v>
      </c>
      <c r="AH18">
        <v>39</v>
      </c>
      <c r="AI18">
        <f t="shared" si="10"/>
        <v>3.6635616461296463</v>
      </c>
      <c r="AJ18">
        <f t="shared" si="12"/>
        <v>2.7110356181359383</v>
      </c>
      <c r="AK18">
        <f t="shared" si="20"/>
        <v>0.30122617979288202</v>
      </c>
      <c r="AL18">
        <f>AH18/I18</f>
        <v>6.5</v>
      </c>
      <c r="AM18">
        <f t="shared" si="13"/>
        <v>1.8718021769015913</v>
      </c>
      <c r="AN18">
        <f t="shared" si="22"/>
        <v>1.3851336109071777</v>
      </c>
      <c r="AO18">
        <f t="shared" si="21"/>
        <v>0.15390373454524198</v>
      </c>
    </row>
    <row r="19" spans="1:41" x14ac:dyDescent="0.25">
      <c r="A19">
        <v>5</v>
      </c>
      <c r="B19" t="s">
        <v>6</v>
      </c>
      <c r="C19">
        <v>120</v>
      </c>
      <c r="D19">
        <v>10</v>
      </c>
      <c r="E19">
        <v>10</v>
      </c>
      <c r="F19">
        <v>6</v>
      </c>
      <c r="G19">
        <v>6</v>
      </c>
      <c r="H19">
        <v>6</v>
      </c>
      <c r="I19">
        <v>6</v>
      </c>
      <c r="J19">
        <v>1</v>
      </c>
      <c r="K19">
        <f t="shared" si="27"/>
        <v>0.6</v>
      </c>
      <c r="L19">
        <f t="shared" si="26"/>
        <v>0.6</v>
      </c>
      <c r="M19">
        <f t="shared" si="24"/>
        <v>0.6</v>
      </c>
      <c r="N19">
        <f t="shared" si="23"/>
        <v>0.6</v>
      </c>
      <c r="O19">
        <v>19</v>
      </c>
      <c r="P19">
        <f t="shared" si="11"/>
        <v>3.1666666666666665</v>
      </c>
      <c r="Q19">
        <f t="shared" si="14"/>
        <v>1.9</v>
      </c>
      <c r="R19">
        <v>1</v>
      </c>
      <c r="S19">
        <f t="shared" si="15"/>
        <v>0.6</v>
      </c>
      <c r="T19">
        <f t="shared" si="16"/>
        <v>1</v>
      </c>
      <c r="U19">
        <f t="shared" si="17"/>
        <v>1</v>
      </c>
      <c r="V19">
        <f t="shared" si="18"/>
        <v>1</v>
      </c>
      <c r="W19">
        <f t="shared" si="19"/>
        <v>0.6</v>
      </c>
      <c r="X19">
        <f t="shared" si="25"/>
        <v>-0.51082562376599072</v>
      </c>
      <c r="Y19">
        <v>1</v>
      </c>
      <c r="Z19">
        <v>2</v>
      </c>
      <c r="AA19">
        <v>3</v>
      </c>
      <c r="AB19">
        <v>4</v>
      </c>
      <c r="AC19">
        <f t="shared" si="5"/>
        <v>10</v>
      </c>
      <c r="AD19">
        <f t="shared" si="6"/>
        <v>0.1</v>
      </c>
      <c r="AE19">
        <f t="shared" si="7"/>
        <v>0.2</v>
      </c>
      <c r="AF19">
        <f t="shared" si="8"/>
        <v>0.3</v>
      </c>
      <c r="AG19">
        <f t="shared" si="9"/>
        <v>0.4</v>
      </c>
      <c r="AH19">
        <v>15</v>
      </c>
      <c r="AI19">
        <f t="shared" si="10"/>
        <v>2.7080502011022101</v>
      </c>
      <c r="AJ19">
        <f t="shared" si="12"/>
        <v>2.0039571488156356</v>
      </c>
      <c r="AK19">
        <f t="shared" si="20"/>
        <v>0.20039571488156355</v>
      </c>
      <c r="AL19">
        <f>O19/I19</f>
        <v>3.1666666666666665</v>
      </c>
      <c r="AM19">
        <f t="shared" si="13"/>
        <v>1.1526795099383853</v>
      </c>
      <c r="AN19">
        <f t="shared" si="22"/>
        <v>0.85298283735440517</v>
      </c>
      <c r="AO19">
        <f t="shared" si="21"/>
        <v>8.5298283735440517E-2</v>
      </c>
    </row>
    <row r="20" spans="1:41" x14ac:dyDescent="0.25">
      <c r="A20">
        <v>21</v>
      </c>
      <c r="B20" t="s">
        <v>6</v>
      </c>
      <c r="C20">
        <v>24</v>
      </c>
      <c r="D20">
        <v>10</v>
      </c>
      <c r="E20">
        <v>10</v>
      </c>
      <c r="F20">
        <v>6</v>
      </c>
      <c r="G20">
        <v>6</v>
      </c>
      <c r="H20">
        <v>6</v>
      </c>
      <c r="I20">
        <v>5</v>
      </c>
      <c r="J20">
        <v>1</v>
      </c>
      <c r="K20">
        <f t="shared" si="27"/>
        <v>0.6</v>
      </c>
      <c r="L20">
        <f t="shared" si="26"/>
        <v>0.6</v>
      </c>
      <c r="M20">
        <f t="shared" si="24"/>
        <v>0.6</v>
      </c>
      <c r="N20">
        <f t="shared" si="23"/>
        <v>0.5</v>
      </c>
      <c r="O20">
        <v>74</v>
      </c>
      <c r="P20">
        <f t="shared" si="11"/>
        <v>14.8</v>
      </c>
      <c r="Q20">
        <f t="shared" si="14"/>
        <v>7.4</v>
      </c>
      <c r="R20">
        <v>1</v>
      </c>
      <c r="S20">
        <f t="shared" si="15"/>
        <v>0.6</v>
      </c>
      <c r="T20">
        <f t="shared" si="16"/>
        <v>1</v>
      </c>
      <c r="U20">
        <f t="shared" si="17"/>
        <v>1</v>
      </c>
      <c r="V20">
        <f t="shared" si="18"/>
        <v>0.83333333333333337</v>
      </c>
      <c r="W20">
        <f t="shared" si="19"/>
        <v>0.5</v>
      </c>
      <c r="X20">
        <f t="shared" si="25"/>
        <v>-0.69314718055994529</v>
      </c>
      <c r="Y20">
        <v>1</v>
      </c>
      <c r="Z20">
        <v>4</v>
      </c>
      <c r="AA20">
        <v>3</v>
      </c>
      <c r="AB20">
        <v>1</v>
      </c>
      <c r="AC20">
        <f t="shared" si="5"/>
        <v>9</v>
      </c>
      <c r="AD20">
        <f t="shared" si="6"/>
        <v>0.1111111111111111</v>
      </c>
      <c r="AE20">
        <f t="shared" si="7"/>
        <v>0.44444444444444442</v>
      </c>
      <c r="AF20">
        <f t="shared" si="8"/>
        <v>0.33333333333333331</v>
      </c>
      <c r="AG20">
        <f t="shared" si="9"/>
        <v>0.1111111111111111</v>
      </c>
      <c r="AH20">
        <v>70</v>
      </c>
      <c r="AI20">
        <f t="shared" si="10"/>
        <v>4.2484952420493594</v>
      </c>
      <c r="AJ20">
        <f t="shared" si="12"/>
        <v>3.1438864791165257</v>
      </c>
      <c r="AK20">
        <f t="shared" si="20"/>
        <v>0.34932071990183622</v>
      </c>
      <c r="AL20">
        <f>AH21/I20</f>
        <v>8</v>
      </c>
      <c r="AM20">
        <f t="shared" si="13"/>
        <v>2.0794415416798357</v>
      </c>
      <c r="AN20">
        <f t="shared" si="22"/>
        <v>1.5387867408430784</v>
      </c>
      <c r="AO20">
        <f t="shared" si="21"/>
        <v>0.17097630453811982</v>
      </c>
    </row>
    <row r="21" spans="1:41" x14ac:dyDescent="0.25">
      <c r="A21">
        <v>19</v>
      </c>
      <c r="B21" t="s">
        <v>6</v>
      </c>
      <c r="C21">
        <v>120</v>
      </c>
      <c r="D21">
        <v>8</v>
      </c>
      <c r="E21">
        <v>8</v>
      </c>
      <c r="F21">
        <v>8</v>
      </c>
      <c r="G21">
        <v>7</v>
      </c>
      <c r="H21">
        <v>7</v>
      </c>
      <c r="I21">
        <v>4</v>
      </c>
      <c r="J21">
        <v>1</v>
      </c>
      <c r="K21">
        <f t="shared" si="27"/>
        <v>1</v>
      </c>
      <c r="L21">
        <f t="shared" si="26"/>
        <v>0.875</v>
      </c>
      <c r="M21">
        <f t="shared" si="24"/>
        <v>0.875</v>
      </c>
      <c r="N21">
        <f t="shared" si="23"/>
        <v>0.5</v>
      </c>
      <c r="O21">
        <v>45</v>
      </c>
      <c r="P21">
        <f t="shared" si="11"/>
        <v>11.25</v>
      </c>
      <c r="Q21">
        <f t="shared" si="14"/>
        <v>5.625</v>
      </c>
      <c r="R21">
        <v>1</v>
      </c>
      <c r="S21">
        <f t="shared" si="15"/>
        <v>1</v>
      </c>
      <c r="T21">
        <f t="shared" si="16"/>
        <v>0.875</v>
      </c>
      <c r="U21">
        <f t="shared" si="17"/>
        <v>1</v>
      </c>
      <c r="V21">
        <f t="shared" si="18"/>
        <v>0.5714285714285714</v>
      </c>
      <c r="W21">
        <f t="shared" si="19"/>
        <v>0.5</v>
      </c>
      <c r="X21">
        <f t="shared" si="25"/>
        <v>-0.69314718055994529</v>
      </c>
      <c r="Y21">
        <v>1</v>
      </c>
      <c r="Z21">
        <v>2</v>
      </c>
      <c r="AA21">
        <v>3.5</v>
      </c>
      <c r="AB21">
        <v>4</v>
      </c>
      <c r="AC21">
        <f t="shared" si="5"/>
        <v>10.5</v>
      </c>
      <c r="AD21">
        <f t="shared" si="6"/>
        <v>9.5238095238095233E-2</v>
      </c>
      <c r="AE21">
        <f t="shared" si="7"/>
        <v>0.19047619047619047</v>
      </c>
      <c r="AF21">
        <f t="shared" si="8"/>
        <v>0.33333333333333331</v>
      </c>
      <c r="AG21">
        <f t="shared" si="9"/>
        <v>0.38095238095238093</v>
      </c>
      <c r="AH21">
        <v>40</v>
      </c>
      <c r="AI21">
        <f t="shared" si="10"/>
        <v>3.6888794541139363</v>
      </c>
      <c r="AJ21">
        <f t="shared" si="12"/>
        <v>2.7297707960443129</v>
      </c>
      <c r="AK21">
        <f t="shared" si="20"/>
        <v>0.25997817105183935</v>
      </c>
      <c r="AL21">
        <f>AH21/I21</f>
        <v>10</v>
      </c>
      <c r="AM21">
        <f t="shared" si="13"/>
        <v>2.3025850929940459</v>
      </c>
      <c r="AN21">
        <f t="shared" si="22"/>
        <v>1.7039129688155938</v>
      </c>
      <c r="AO21">
        <f t="shared" si="21"/>
        <v>0.16227742560148511</v>
      </c>
    </row>
    <row r="22" spans="1:41" x14ac:dyDescent="0.25">
      <c r="A22">
        <v>1</v>
      </c>
      <c r="B22" t="s">
        <v>6</v>
      </c>
      <c r="C22">
        <v>24</v>
      </c>
      <c r="D22">
        <v>10</v>
      </c>
      <c r="E22">
        <v>10</v>
      </c>
      <c r="F22">
        <v>6</v>
      </c>
      <c r="G22">
        <v>4</v>
      </c>
      <c r="H22">
        <v>2</v>
      </c>
      <c r="I22">
        <v>2</v>
      </c>
      <c r="J22">
        <v>1</v>
      </c>
      <c r="K22">
        <f t="shared" si="27"/>
        <v>0.6</v>
      </c>
      <c r="L22">
        <f t="shared" si="26"/>
        <v>0.4</v>
      </c>
      <c r="M22">
        <f t="shared" si="24"/>
        <v>0.2</v>
      </c>
      <c r="N22">
        <f t="shared" si="23"/>
        <v>0.2</v>
      </c>
      <c r="O22">
        <v>64</v>
      </c>
      <c r="P22">
        <f t="shared" si="11"/>
        <v>32</v>
      </c>
      <c r="Q22">
        <f t="shared" si="14"/>
        <v>6.4</v>
      </c>
      <c r="R22">
        <v>1</v>
      </c>
      <c r="S22">
        <f t="shared" si="15"/>
        <v>0.6</v>
      </c>
      <c r="T22">
        <f t="shared" si="16"/>
        <v>0.66666666666666663</v>
      </c>
      <c r="U22">
        <f t="shared" si="17"/>
        <v>0.5</v>
      </c>
      <c r="V22">
        <f t="shared" si="18"/>
        <v>1</v>
      </c>
      <c r="W22">
        <f t="shared" si="19"/>
        <v>0.19999999999999998</v>
      </c>
      <c r="X22">
        <f t="shared" si="25"/>
        <v>-1.6094379124341005</v>
      </c>
      <c r="Y22">
        <v>1</v>
      </c>
      <c r="Z22">
        <v>2</v>
      </c>
      <c r="AA22">
        <v>3</v>
      </c>
      <c r="AB22">
        <v>2</v>
      </c>
      <c r="AC22">
        <f t="shared" si="5"/>
        <v>8</v>
      </c>
      <c r="AD22">
        <f t="shared" si="6"/>
        <v>0.125</v>
      </c>
      <c r="AE22">
        <f t="shared" si="7"/>
        <v>0.25</v>
      </c>
      <c r="AF22">
        <f t="shared" si="8"/>
        <v>0.375</v>
      </c>
      <c r="AG22">
        <f t="shared" si="9"/>
        <v>0.25</v>
      </c>
      <c r="AH22">
        <v>58</v>
      </c>
      <c r="AI22">
        <f t="shared" si="10"/>
        <v>4.0604430105464191</v>
      </c>
      <c r="AJ22">
        <f t="shared" si="12"/>
        <v>3.0047278278043499</v>
      </c>
      <c r="AK22">
        <f t="shared" si="20"/>
        <v>0.37559097847554374</v>
      </c>
      <c r="AL22">
        <f>O22/I22</f>
        <v>32</v>
      </c>
      <c r="AM22">
        <f t="shared" si="13"/>
        <v>3.4657359027997265</v>
      </c>
      <c r="AN22">
        <f t="shared" si="22"/>
        <v>2.5646445680717975</v>
      </c>
      <c r="AO22">
        <f t="shared" si="21"/>
        <v>0.32058057100897469</v>
      </c>
    </row>
    <row r="23" spans="1:41" x14ac:dyDescent="0.25">
      <c r="A23">
        <v>11</v>
      </c>
      <c r="B23" t="s">
        <v>6</v>
      </c>
      <c r="C23">
        <v>120</v>
      </c>
      <c r="D23">
        <v>10</v>
      </c>
      <c r="E23">
        <v>10</v>
      </c>
      <c r="F23">
        <v>7</v>
      </c>
      <c r="G23">
        <v>6</v>
      </c>
      <c r="H23">
        <v>5</v>
      </c>
      <c r="I23">
        <v>4</v>
      </c>
      <c r="J23">
        <v>1</v>
      </c>
      <c r="K23">
        <f t="shared" si="27"/>
        <v>0.7</v>
      </c>
      <c r="L23">
        <f t="shared" si="26"/>
        <v>0.6</v>
      </c>
      <c r="M23">
        <f t="shared" si="24"/>
        <v>0.5</v>
      </c>
      <c r="N23">
        <f t="shared" si="23"/>
        <v>0.4</v>
      </c>
      <c r="O23">
        <v>19</v>
      </c>
      <c r="P23">
        <f t="shared" si="11"/>
        <v>4.75</v>
      </c>
      <c r="Q23">
        <f t="shared" si="14"/>
        <v>1.9000000000000001</v>
      </c>
      <c r="R23">
        <v>1</v>
      </c>
      <c r="S23">
        <f t="shared" si="15"/>
        <v>0.7</v>
      </c>
      <c r="T23">
        <f t="shared" si="16"/>
        <v>0.8571428571428571</v>
      </c>
      <c r="U23">
        <f t="shared" si="17"/>
        <v>0.83333333333333337</v>
      </c>
      <c r="V23">
        <f t="shared" si="18"/>
        <v>0.8</v>
      </c>
      <c r="W23">
        <f t="shared" si="19"/>
        <v>0.4</v>
      </c>
      <c r="X23">
        <f t="shared" si="25"/>
        <v>-0.916290731874155</v>
      </c>
      <c r="Y23">
        <v>1</v>
      </c>
      <c r="Z23">
        <v>2</v>
      </c>
      <c r="AA23">
        <v>3.5</v>
      </c>
      <c r="AB23">
        <v>3.75</v>
      </c>
      <c r="AC23">
        <f t="shared" si="5"/>
        <v>10.25</v>
      </c>
      <c r="AD23">
        <f t="shared" si="6"/>
        <v>9.7560975609756101E-2</v>
      </c>
      <c r="AE23">
        <f t="shared" si="7"/>
        <v>0.1951219512195122</v>
      </c>
      <c r="AF23">
        <f t="shared" si="8"/>
        <v>0.34146341463414637</v>
      </c>
      <c r="AG23">
        <f t="shared" si="9"/>
        <v>0.36585365853658536</v>
      </c>
      <c r="AH23">
        <v>19</v>
      </c>
      <c r="AI23">
        <f t="shared" si="10"/>
        <v>2.9444389791664403</v>
      </c>
      <c r="AJ23">
        <f t="shared" si="12"/>
        <v>2.1788848445831657</v>
      </c>
      <c r="AK23">
        <f t="shared" si="20"/>
        <v>0.21257413117884544</v>
      </c>
      <c r="AL23">
        <f>AH24/I23</f>
        <v>12.75</v>
      </c>
      <c r="AM23">
        <f t="shared" si="13"/>
        <v>2.5455312716044354</v>
      </c>
      <c r="AN23">
        <f t="shared" si="22"/>
        <v>1.8836931409872821</v>
      </c>
      <c r="AO23">
        <f t="shared" si="21"/>
        <v>0.18377494058412508</v>
      </c>
    </row>
    <row r="24" spans="1:41" x14ac:dyDescent="0.25">
      <c r="A24">
        <v>13</v>
      </c>
      <c r="B24" t="s">
        <v>6</v>
      </c>
      <c r="C24">
        <v>24</v>
      </c>
      <c r="D24">
        <v>10</v>
      </c>
      <c r="E24">
        <v>10</v>
      </c>
      <c r="F24">
        <v>10</v>
      </c>
      <c r="G24">
        <v>4</v>
      </c>
      <c r="H24">
        <v>3</v>
      </c>
      <c r="I24">
        <v>3</v>
      </c>
      <c r="J24">
        <v>1</v>
      </c>
      <c r="K24">
        <f t="shared" si="27"/>
        <v>1</v>
      </c>
      <c r="L24">
        <f t="shared" si="26"/>
        <v>0.4</v>
      </c>
      <c r="M24">
        <f t="shared" si="24"/>
        <v>0.3</v>
      </c>
      <c r="N24">
        <f t="shared" si="23"/>
        <v>0.3</v>
      </c>
      <c r="O24">
        <v>54</v>
      </c>
      <c r="P24">
        <f t="shared" si="11"/>
        <v>18</v>
      </c>
      <c r="Q24">
        <f t="shared" si="14"/>
        <v>5.3999999999999995</v>
      </c>
      <c r="R24">
        <v>1</v>
      </c>
      <c r="S24">
        <f t="shared" si="15"/>
        <v>1</v>
      </c>
      <c r="T24">
        <f t="shared" si="16"/>
        <v>0.4</v>
      </c>
      <c r="U24">
        <f t="shared" si="17"/>
        <v>0.75</v>
      </c>
      <c r="V24">
        <f t="shared" si="18"/>
        <v>1</v>
      </c>
      <c r="W24">
        <f t="shared" si="19"/>
        <v>0.30000000000000004</v>
      </c>
      <c r="X24">
        <f t="shared" si="25"/>
        <v>-1.2039728043259359</v>
      </c>
      <c r="Y24">
        <v>1</v>
      </c>
      <c r="Z24">
        <v>4</v>
      </c>
      <c r="AA24">
        <v>2</v>
      </c>
      <c r="AB24">
        <v>3</v>
      </c>
      <c r="AC24">
        <f t="shared" si="5"/>
        <v>10</v>
      </c>
      <c r="AD24">
        <f t="shared" si="6"/>
        <v>0.1</v>
      </c>
      <c r="AE24">
        <f t="shared" si="7"/>
        <v>0.4</v>
      </c>
      <c r="AF24">
        <f t="shared" si="8"/>
        <v>0.2</v>
      </c>
      <c r="AG24">
        <f t="shared" si="9"/>
        <v>0.3</v>
      </c>
      <c r="AH24">
        <v>51</v>
      </c>
      <c r="AI24">
        <f t="shared" si="10"/>
        <v>3.9318256327243257</v>
      </c>
      <c r="AJ24">
        <f t="shared" si="12"/>
        <v>2.909550968216001</v>
      </c>
      <c r="AK24">
        <f t="shared" si="20"/>
        <v>0.29095509682160009</v>
      </c>
      <c r="AL24">
        <f>AH24/I24</f>
        <v>17</v>
      </c>
      <c r="AM24">
        <f t="shared" si="13"/>
        <v>2.8332133440562162</v>
      </c>
      <c r="AN24">
        <f t="shared" si="22"/>
        <v>2.0965778746015999</v>
      </c>
      <c r="AO24">
        <f t="shared" si="21"/>
        <v>0.20965778746016001</v>
      </c>
    </row>
    <row r="25" spans="1:41" x14ac:dyDescent="0.25">
      <c r="A25">
        <v>9</v>
      </c>
      <c r="B25" t="s">
        <v>6</v>
      </c>
      <c r="C25">
        <v>120</v>
      </c>
      <c r="D25">
        <v>10</v>
      </c>
      <c r="E25">
        <v>10</v>
      </c>
      <c r="F25">
        <v>10</v>
      </c>
      <c r="G25">
        <v>8</v>
      </c>
      <c r="H25">
        <v>7</v>
      </c>
      <c r="I25">
        <v>4</v>
      </c>
      <c r="J25">
        <v>1</v>
      </c>
      <c r="K25">
        <f t="shared" si="27"/>
        <v>1</v>
      </c>
      <c r="L25">
        <f t="shared" si="26"/>
        <v>0.8</v>
      </c>
      <c r="M25">
        <f t="shared" si="24"/>
        <v>0.7</v>
      </c>
      <c r="N25">
        <f t="shared" si="23"/>
        <v>0.4</v>
      </c>
      <c r="O25">
        <v>38</v>
      </c>
      <c r="P25">
        <f t="shared" si="11"/>
        <v>9.5</v>
      </c>
      <c r="Q25">
        <f t="shared" si="14"/>
        <v>3.8000000000000003</v>
      </c>
      <c r="R25">
        <v>1</v>
      </c>
      <c r="S25">
        <f t="shared" si="15"/>
        <v>1</v>
      </c>
      <c r="T25">
        <f t="shared" si="16"/>
        <v>0.8</v>
      </c>
      <c r="U25">
        <f t="shared" si="17"/>
        <v>0.875</v>
      </c>
      <c r="V25">
        <f t="shared" si="18"/>
        <v>0.5714285714285714</v>
      </c>
      <c r="W25">
        <f t="shared" si="19"/>
        <v>0.4</v>
      </c>
      <c r="X25">
        <f t="shared" si="25"/>
        <v>-0.916290731874155</v>
      </c>
      <c r="Y25">
        <v>1</v>
      </c>
      <c r="Z25">
        <v>2</v>
      </c>
      <c r="AA25">
        <v>3</v>
      </c>
      <c r="AB25">
        <v>3</v>
      </c>
      <c r="AC25">
        <f t="shared" si="5"/>
        <v>9</v>
      </c>
      <c r="AD25">
        <f t="shared" si="6"/>
        <v>0.1111111111111111</v>
      </c>
      <c r="AE25">
        <f t="shared" si="7"/>
        <v>0.22222222222222221</v>
      </c>
      <c r="AF25">
        <f t="shared" si="8"/>
        <v>0.33333333333333331</v>
      </c>
      <c r="AG25">
        <f t="shared" si="9"/>
        <v>0.33333333333333331</v>
      </c>
      <c r="AH25">
        <v>28</v>
      </c>
      <c r="AI25">
        <f t="shared" si="10"/>
        <v>3.3322045101752038</v>
      </c>
      <c r="AJ25">
        <f t="shared" si="12"/>
        <v>2.465831337529651</v>
      </c>
      <c r="AK25">
        <f t="shared" si="20"/>
        <v>0.27398125972551679</v>
      </c>
      <c r="AL25">
        <f t="shared" ref="AL25" si="28">O25/I25</f>
        <v>9.5</v>
      </c>
      <c r="AM25">
        <f t="shared" si="13"/>
        <v>2.2512917986064953</v>
      </c>
      <c r="AN25">
        <f t="shared" si="22"/>
        <v>1.6659559309688066</v>
      </c>
      <c r="AO25">
        <f t="shared" si="21"/>
        <v>0.18510621455208962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Experimental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</dc:creator>
  <cp:lastModifiedBy>Stuart Edwards</cp:lastModifiedBy>
  <dcterms:created xsi:type="dcterms:W3CDTF">2019-11-12T11:04:56Z</dcterms:created>
  <dcterms:modified xsi:type="dcterms:W3CDTF">2024-06-20T11:57:31Z</dcterms:modified>
</cp:coreProperties>
</file>