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https://livereadingac-my.sharepoint.com/personal/sf908816_reading_ac_uk/Documents/2. Research/1. Projects/Finished/7. SuReBiC_EIT Food 2017-18/7. Publications/Drafts/10. Feb 2021/Data Deposit/Data_Final2/"/>
    </mc:Choice>
  </mc:AlternateContent>
  <xr:revisionPtr revIDLastSave="0" documentId="14_{D4C2C62A-1C4A-4EF9-A8CA-84D3295784C1}" xr6:coauthVersionLast="46" xr6:coauthVersionMax="46" xr10:uidLastSave="{00000000-0000-0000-0000-000000000000}"/>
  <bookViews>
    <workbookView xWindow="28680" yWindow="-120" windowWidth="29040" windowHeight="15840" firstSheet="18" activeTab="21" xr2:uid="{00000000-000D-0000-FFFF-FFFF00000000}"/>
  </bookViews>
  <sheets>
    <sheet name="Index" sheetId="15" r:id="rId1"/>
    <sheet name="Figure 2 and Table 1_Viscosity" sheetId="10" r:id="rId2"/>
    <sheet name="Control_viscosity" sheetId="7" r:id="rId3"/>
    <sheet name="RS orafti_viscosity" sheetId="8" r:id="rId4"/>
    <sheet name="RS Fibruline_viscosity" sheetId="9" r:id="rId5"/>
    <sheet name="Figure 3_Frequency sweeps" sheetId="6" r:id="rId6"/>
    <sheet name="Control_Frequency" sheetId="1" r:id="rId7"/>
    <sheet name="RS Orafti_Frequency" sheetId="2" r:id="rId8"/>
    <sheet name="RS Fibrulin_Frequency" sheetId="4" r:id="rId9"/>
    <sheet name="Figure 4_Temp Ramp_" sheetId="11" r:id="rId10"/>
    <sheet name="Control_ Ramp" sheetId="12" r:id="rId11"/>
    <sheet name="RS Orafti_Ramp" sheetId="13" r:id="rId12"/>
    <sheet name="RS Friburline_Ramp" sheetId="14" r:id="rId13"/>
    <sheet name="Table 2_Weight Loss" sheetId="16" r:id="rId14"/>
    <sheet name="Table2_Moisture" sheetId="18" r:id="rId15"/>
    <sheet name="Table 2_Water activity" sheetId="19" r:id="rId16"/>
    <sheet name="Table 3_Colour" sheetId="20" r:id="rId17"/>
    <sheet name="Table 3_Height" sheetId="21" r:id="rId18"/>
    <sheet name="Table 3_Crumb structure" sheetId="22" r:id="rId19"/>
    <sheet name="Table 3_Texture" sheetId="23" r:id="rId20"/>
    <sheet name="Table 4_Sensory profile of cake" sheetId="24" r:id="rId21"/>
    <sheet name="Table 4. variable description" sheetId="26" r:id="rId22"/>
  </sheets>
  <definedNames>
    <definedName name="xdata1" hidden="1">497.7969+(ROW(OFFSET(#REF!,0,0,70,1))-1)*6.75733478260869</definedName>
    <definedName name="xdata11" hidden="1">407.64+(ROW(OFFSET(#REF!,0,0,70,1))-1)*8.06395652173913</definedName>
    <definedName name="xdata13" hidden="1">497.7969+(ROW(OFFSET(#REF!,0,0,70,1))-1)*6.75733478260869</definedName>
    <definedName name="xdata15" hidden="1">407.64+(ROW(OFFSET(#REF!,0,0,70,1))-1)*8.06395652173912</definedName>
    <definedName name="xdata17" hidden="1">497.7969+(ROW(OFFSET(#REF!,0,0,70,1))-1)*6.75733478260869</definedName>
    <definedName name="xdata19" hidden="1">407.64+(ROW(OFFSET(#REF!,0,0,70,1))-1)*8.06395652173912</definedName>
    <definedName name="xdata21" hidden="1">497.7969+(ROW(OFFSET(#REF!,0,0,70,1))-1)*6.75733478260869</definedName>
    <definedName name="xdata23" hidden="1">407.64+(ROW(OFFSET(#REF!,0,0,70,1))-1)*8.06395652173912</definedName>
    <definedName name="xdata3" hidden="1">407.64+(ROW(OFFSET(#REF!,0,0,70,1))-1)*8.06395652173913</definedName>
    <definedName name="xdata5" hidden="1">497.7969+(ROW(OFFSET(#REF!,0,0,70,1))-1)*6.75733478260869</definedName>
    <definedName name="xdata7" hidden="1">407.64+(ROW(OFFSET(#REF!,0,0,70,1))-1)*8.06395652173913</definedName>
    <definedName name="xdata9" hidden="1">497.7969+(ROW(OFFSET(#REF!,0,0,70,1))-1)*6.75733478260869</definedName>
    <definedName name="ydata1" hidden="1">0+1*[0]!xdata9-119.463849301374*(1.01369863013699+([0]!xdata9-657.686164383562)^2/243720.455091668)^0.5</definedName>
    <definedName name="ydata10" hidden="1">0+1*[0]!xdata9-119.463849301374*(1.01369863013699+([0]!xdata9-657.686164383562)^2/243720.455091668)^0.5</definedName>
    <definedName name="ydata12" hidden="1">0+1*[0]!xdata11+119.463849301374*(1.01369863013699+([0]!xdata11-657.686164383562)^2/243720.455091668)^0.5</definedName>
    <definedName name="ydata14" hidden="1">0+1*[0]!xdata13-119.463849301374*(1.01369863013699+([0]!xdata13-657.686164383562)^2/243720.455091666)^0.5</definedName>
    <definedName name="ydata16" hidden="1">0+1*[0]!xdata15+119.463849301374*(1.01369863013699+([0]!xdata15-657.686164383562)^2/243720.455091666)^0.5</definedName>
    <definedName name="ydata18" hidden="1">0+1*[0]!xdata17-119.463849301374*(1.01369863013699+([0]!xdata17-657.686164383562)^2/243720.455091666)^0.5</definedName>
    <definedName name="ydata2" hidden="1">0+1*[0]!xdata1-120.303259123733*(1.01388888888889+([0]!xdata1-656.762777777778)^2/243391.204127382)^0.5</definedName>
    <definedName name="ydata20" hidden="1">0+1*[0]!xdata19+119.463849301374*(1.01369863013699+([0]!xdata19-657.686164383562)^2/243720.455091666)^0.5</definedName>
    <definedName name="ydata22" hidden="1">0+1*[0]!xdata21-119.463849301374*(1.01369863013699+([0]!xdata21-657.686164383562)^2/243720.455091666)^0.5</definedName>
    <definedName name="ydata24" hidden="1">0+1*[0]!xdata23+119.463849301374*(1.01369863013699+([0]!xdata23-657.686164383562)^2/243720.455091666)^0.5</definedName>
    <definedName name="ydata4" hidden="1">0+1*[0]!xdata3+120.303259123733*(1.01388888888889+([0]!xdata3-656.762777777778)^2/243391.204127382)^0.5</definedName>
    <definedName name="ydata6" hidden="1">0+1*[0]!xdata5-120.303259123733*(1.01388888888889+([0]!xdata5-656.762777777778)^2/243391.204127382)^0.5</definedName>
    <definedName name="ydata8" hidden="1">0+1*[0]!xdata7+120.303259123733*(1.01388888888889+([0]!xdata7-656.762777777778)^2/243391.204127382)^0.5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7" i="23" l="1"/>
  <c r="B27" i="23"/>
  <c r="C26" i="23"/>
  <c r="B26" i="23"/>
  <c r="K20" i="23"/>
  <c r="J20" i="23"/>
  <c r="G20" i="23"/>
  <c r="F20" i="23"/>
  <c r="K19" i="23"/>
  <c r="J19" i="23"/>
  <c r="G19" i="23"/>
  <c r="F19" i="23"/>
  <c r="R21" i="22"/>
  <c r="Q21" i="22"/>
  <c r="P21" i="22"/>
  <c r="O21" i="22"/>
  <c r="N21" i="22"/>
  <c r="L21" i="22"/>
  <c r="K21" i="22"/>
  <c r="J21" i="22"/>
  <c r="I21" i="22"/>
  <c r="H21" i="22"/>
  <c r="F21" i="22"/>
  <c r="E21" i="22"/>
  <c r="D21" i="22"/>
  <c r="C21" i="22"/>
  <c r="B21" i="22"/>
  <c r="R20" i="22"/>
  <c r="Q20" i="22"/>
  <c r="P20" i="22"/>
  <c r="O20" i="22"/>
  <c r="N20" i="22"/>
  <c r="L20" i="22"/>
  <c r="K20" i="22"/>
  <c r="J20" i="22"/>
  <c r="I20" i="22"/>
  <c r="H20" i="22"/>
  <c r="F20" i="22"/>
  <c r="E20" i="22"/>
  <c r="D20" i="22"/>
  <c r="C20" i="22"/>
  <c r="B20" i="22"/>
  <c r="F18" i="21"/>
  <c r="D18" i="21"/>
  <c r="B18" i="21"/>
  <c r="F17" i="21"/>
  <c r="D17" i="21"/>
  <c r="B17" i="21"/>
  <c r="T41" i="20"/>
  <c r="Q41" i="20"/>
  <c r="N41" i="20"/>
  <c r="I40" i="20"/>
  <c r="F40" i="20"/>
  <c r="C40" i="20"/>
  <c r="T29" i="20"/>
  <c r="Q29" i="20"/>
  <c r="N29" i="20"/>
  <c r="I29" i="20"/>
  <c r="F29" i="20"/>
  <c r="C29" i="20"/>
  <c r="T17" i="20"/>
  <c r="Q17" i="20"/>
  <c r="N17" i="20"/>
  <c r="I17" i="20"/>
  <c r="F17" i="20"/>
  <c r="C17" i="20"/>
  <c r="H17" i="19"/>
  <c r="E17" i="19"/>
  <c r="B17" i="19"/>
  <c r="H16" i="19"/>
  <c r="E16" i="19"/>
  <c r="B16" i="19"/>
  <c r="H17" i="18"/>
  <c r="E17" i="18"/>
  <c r="B17" i="18"/>
  <c r="H16" i="18"/>
  <c r="E16" i="18"/>
  <c r="B16" i="18"/>
  <c r="N15" i="16"/>
  <c r="I15" i="16"/>
  <c r="D15" i="16"/>
  <c r="N14" i="16"/>
  <c r="I14" i="16"/>
  <c r="D14" i="16"/>
  <c r="N13" i="16"/>
  <c r="I13" i="16"/>
  <c r="D13" i="16"/>
  <c r="N12" i="16"/>
  <c r="I12" i="16"/>
  <c r="D12" i="16"/>
  <c r="N11" i="16"/>
  <c r="I11" i="16"/>
  <c r="D11" i="16"/>
  <c r="N10" i="16"/>
  <c r="I10" i="16"/>
  <c r="D10" i="16"/>
  <c r="N9" i="16"/>
  <c r="I9" i="16"/>
  <c r="D9" i="16"/>
  <c r="N8" i="16"/>
  <c r="I8" i="16"/>
  <c r="D8" i="16"/>
  <c r="N7" i="16"/>
  <c r="I7" i="16"/>
  <c r="D7" i="16"/>
  <c r="N6" i="16"/>
  <c r="I6" i="16"/>
  <c r="D6" i="16"/>
  <c r="N5" i="16"/>
  <c r="I5" i="16"/>
  <c r="I18" i="16" s="1"/>
  <c r="D5" i="16"/>
  <c r="N4" i="16"/>
  <c r="N18" i="16" s="1"/>
  <c r="I4" i="16"/>
  <c r="D4" i="16"/>
  <c r="D17" i="16" s="1"/>
  <c r="J149" i="14"/>
  <c r="J148" i="14"/>
  <c r="U140" i="14"/>
  <c r="T140" i="14"/>
  <c r="S140" i="14"/>
  <c r="R140" i="14"/>
  <c r="U139" i="14"/>
  <c r="T139" i="14"/>
  <c r="S139" i="14"/>
  <c r="R139" i="14"/>
  <c r="U138" i="14"/>
  <c r="T138" i="14"/>
  <c r="S138" i="14"/>
  <c r="R138" i="14"/>
  <c r="U137" i="14"/>
  <c r="T137" i="14"/>
  <c r="S137" i="14"/>
  <c r="R137" i="14"/>
  <c r="U136" i="14"/>
  <c r="T136" i="14"/>
  <c r="S136" i="14"/>
  <c r="R136" i="14"/>
  <c r="U135" i="14"/>
  <c r="T135" i="14"/>
  <c r="S135" i="14"/>
  <c r="R135" i="14"/>
  <c r="U134" i="14"/>
  <c r="T134" i="14"/>
  <c r="S134" i="14"/>
  <c r="R134" i="14"/>
  <c r="U133" i="14"/>
  <c r="T133" i="14"/>
  <c r="S133" i="14"/>
  <c r="R133" i="14"/>
  <c r="U132" i="14"/>
  <c r="T132" i="14"/>
  <c r="S132" i="14"/>
  <c r="R132" i="14"/>
  <c r="U131" i="14"/>
  <c r="T131" i="14"/>
  <c r="S131" i="14"/>
  <c r="R131" i="14"/>
  <c r="U130" i="14"/>
  <c r="T130" i="14"/>
  <c r="S130" i="14"/>
  <c r="R130" i="14"/>
  <c r="U129" i="14"/>
  <c r="T129" i="14"/>
  <c r="S129" i="14"/>
  <c r="R129" i="14"/>
  <c r="U128" i="14"/>
  <c r="T128" i="14"/>
  <c r="S128" i="14"/>
  <c r="R128" i="14"/>
  <c r="U127" i="14"/>
  <c r="T127" i="14"/>
  <c r="S127" i="14"/>
  <c r="R127" i="14"/>
  <c r="U126" i="14"/>
  <c r="T126" i="14"/>
  <c r="S126" i="14"/>
  <c r="R126" i="14"/>
  <c r="U125" i="14"/>
  <c r="T125" i="14"/>
  <c r="S125" i="14"/>
  <c r="R125" i="14"/>
  <c r="U124" i="14"/>
  <c r="T124" i="14"/>
  <c r="S124" i="14"/>
  <c r="R124" i="14"/>
  <c r="U123" i="14"/>
  <c r="T123" i="14"/>
  <c r="S123" i="14"/>
  <c r="R123" i="14"/>
  <c r="U122" i="14"/>
  <c r="T122" i="14"/>
  <c r="S122" i="14"/>
  <c r="R122" i="14"/>
  <c r="U121" i="14"/>
  <c r="T121" i="14"/>
  <c r="S121" i="14"/>
  <c r="R121" i="14"/>
  <c r="U120" i="14"/>
  <c r="T120" i="14"/>
  <c r="S120" i="14"/>
  <c r="R120" i="14"/>
  <c r="U119" i="14"/>
  <c r="T119" i="14"/>
  <c r="S119" i="14"/>
  <c r="R119" i="14"/>
  <c r="U118" i="14"/>
  <c r="T118" i="14"/>
  <c r="S118" i="14"/>
  <c r="R118" i="14"/>
  <c r="U117" i="14"/>
  <c r="T117" i="14"/>
  <c r="S117" i="14"/>
  <c r="R117" i="14"/>
  <c r="U116" i="14"/>
  <c r="T116" i="14"/>
  <c r="S116" i="14"/>
  <c r="R116" i="14"/>
  <c r="U115" i="14"/>
  <c r="T115" i="14"/>
  <c r="S115" i="14"/>
  <c r="R115" i="14"/>
  <c r="U114" i="14"/>
  <c r="T114" i="14"/>
  <c r="S114" i="14"/>
  <c r="R114" i="14"/>
  <c r="U113" i="14"/>
  <c r="T113" i="14"/>
  <c r="S113" i="14"/>
  <c r="R113" i="14"/>
  <c r="U112" i="14"/>
  <c r="T112" i="14"/>
  <c r="S112" i="14"/>
  <c r="R112" i="14"/>
  <c r="U111" i="14"/>
  <c r="T111" i="14"/>
  <c r="S111" i="14"/>
  <c r="R111" i="14"/>
  <c r="U110" i="14"/>
  <c r="T110" i="14"/>
  <c r="S110" i="14"/>
  <c r="R110" i="14"/>
  <c r="U109" i="14"/>
  <c r="T109" i="14"/>
  <c r="S109" i="14"/>
  <c r="R109" i="14"/>
  <c r="U108" i="14"/>
  <c r="T108" i="14"/>
  <c r="S108" i="14"/>
  <c r="R108" i="14"/>
  <c r="U107" i="14"/>
  <c r="T107" i="14"/>
  <c r="S107" i="14"/>
  <c r="R107" i="14"/>
  <c r="U106" i="14"/>
  <c r="T106" i="14"/>
  <c r="S106" i="14"/>
  <c r="R106" i="14"/>
  <c r="U105" i="14"/>
  <c r="T105" i="14"/>
  <c r="S105" i="14"/>
  <c r="R105" i="14"/>
  <c r="U104" i="14"/>
  <c r="T104" i="14"/>
  <c r="S104" i="14"/>
  <c r="R104" i="14"/>
  <c r="U103" i="14"/>
  <c r="T103" i="14"/>
  <c r="S103" i="14"/>
  <c r="R103" i="14"/>
  <c r="U102" i="14"/>
  <c r="T102" i="14"/>
  <c r="S102" i="14"/>
  <c r="R102" i="14"/>
  <c r="U101" i="14"/>
  <c r="T101" i="14"/>
  <c r="S101" i="14"/>
  <c r="R101" i="14"/>
  <c r="U100" i="14"/>
  <c r="T100" i="14"/>
  <c r="S100" i="14"/>
  <c r="R100" i="14"/>
  <c r="U99" i="14"/>
  <c r="T99" i="14"/>
  <c r="S99" i="14"/>
  <c r="R99" i="14"/>
  <c r="U98" i="14"/>
  <c r="T98" i="14"/>
  <c r="S98" i="14"/>
  <c r="R98" i="14"/>
  <c r="U97" i="14"/>
  <c r="T97" i="14"/>
  <c r="S97" i="14"/>
  <c r="R97" i="14"/>
  <c r="U96" i="14"/>
  <c r="T96" i="14"/>
  <c r="S96" i="14"/>
  <c r="R96" i="14"/>
  <c r="U95" i="14"/>
  <c r="T95" i="14"/>
  <c r="S95" i="14"/>
  <c r="R95" i="14"/>
  <c r="U94" i="14"/>
  <c r="T94" i="14"/>
  <c r="S94" i="14"/>
  <c r="R94" i="14"/>
  <c r="U93" i="14"/>
  <c r="T93" i="14"/>
  <c r="S93" i="14"/>
  <c r="R93" i="14"/>
  <c r="U92" i="14"/>
  <c r="T92" i="14"/>
  <c r="S92" i="14"/>
  <c r="R92" i="14"/>
  <c r="U91" i="14"/>
  <c r="T91" i="14"/>
  <c r="S91" i="14"/>
  <c r="R91" i="14"/>
  <c r="U90" i="14"/>
  <c r="T90" i="14"/>
  <c r="S90" i="14"/>
  <c r="R90" i="14"/>
  <c r="U89" i="14"/>
  <c r="T89" i="14"/>
  <c r="S89" i="14"/>
  <c r="R89" i="14"/>
  <c r="U88" i="14"/>
  <c r="T88" i="14"/>
  <c r="S88" i="14"/>
  <c r="R88" i="14"/>
  <c r="U87" i="14"/>
  <c r="T87" i="14"/>
  <c r="S87" i="14"/>
  <c r="R87" i="14"/>
  <c r="U86" i="14"/>
  <c r="T86" i="14"/>
  <c r="S86" i="14"/>
  <c r="R86" i="14"/>
  <c r="U85" i="14"/>
  <c r="T85" i="14"/>
  <c r="S85" i="14"/>
  <c r="R85" i="14"/>
  <c r="U84" i="14"/>
  <c r="T84" i="14"/>
  <c r="S84" i="14"/>
  <c r="R84" i="14"/>
  <c r="U83" i="14"/>
  <c r="T83" i="14"/>
  <c r="S83" i="14"/>
  <c r="R83" i="14"/>
  <c r="U82" i="14"/>
  <c r="T82" i="14"/>
  <c r="S82" i="14"/>
  <c r="R82" i="14"/>
  <c r="U81" i="14"/>
  <c r="T81" i="14"/>
  <c r="S81" i="14"/>
  <c r="R81" i="14"/>
  <c r="U80" i="14"/>
  <c r="T80" i="14"/>
  <c r="S80" i="14"/>
  <c r="R80" i="14"/>
  <c r="U79" i="14"/>
  <c r="T79" i="14"/>
  <c r="S79" i="14"/>
  <c r="R79" i="14"/>
  <c r="U78" i="14"/>
  <c r="T78" i="14"/>
  <c r="S78" i="14"/>
  <c r="R78" i="14"/>
  <c r="U77" i="14"/>
  <c r="T77" i="14"/>
  <c r="S77" i="14"/>
  <c r="R77" i="14"/>
  <c r="U76" i="14"/>
  <c r="T76" i="14"/>
  <c r="S76" i="14"/>
  <c r="R76" i="14"/>
  <c r="U75" i="14"/>
  <c r="T75" i="14"/>
  <c r="S75" i="14"/>
  <c r="R75" i="14"/>
  <c r="U74" i="14"/>
  <c r="T74" i="14"/>
  <c r="S74" i="14"/>
  <c r="R74" i="14"/>
  <c r="U73" i="14"/>
  <c r="T73" i="14"/>
  <c r="S73" i="14"/>
  <c r="R73" i="14"/>
  <c r="U72" i="14"/>
  <c r="T72" i="14"/>
  <c r="S72" i="14"/>
  <c r="R72" i="14"/>
  <c r="U71" i="14"/>
  <c r="T71" i="14"/>
  <c r="S71" i="14"/>
  <c r="R71" i="14"/>
  <c r="U70" i="14"/>
  <c r="T70" i="14"/>
  <c r="S70" i="14"/>
  <c r="R70" i="14"/>
  <c r="U69" i="14"/>
  <c r="T69" i="14"/>
  <c r="S69" i="14"/>
  <c r="R69" i="14"/>
  <c r="U68" i="14"/>
  <c r="T68" i="14"/>
  <c r="S68" i="14"/>
  <c r="R68" i="14"/>
  <c r="U67" i="14"/>
  <c r="T67" i="14"/>
  <c r="S67" i="14"/>
  <c r="R67" i="14"/>
  <c r="U66" i="14"/>
  <c r="T66" i="14"/>
  <c r="S66" i="14"/>
  <c r="R66" i="14"/>
  <c r="U65" i="14"/>
  <c r="T65" i="14"/>
  <c r="S65" i="14"/>
  <c r="R65" i="14"/>
  <c r="U64" i="14"/>
  <c r="T64" i="14"/>
  <c r="S64" i="14"/>
  <c r="R64" i="14"/>
  <c r="U63" i="14"/>
  <c r="T63" i="14"/>
  <c r="S63" i="14"/>
  <c r="R63" i="14"/>
  <c r="U62" i="14"/>
  <c r="T62" i="14"/>
  <c r="S62" i="14"/>
  <c r="R62" i="14"/>
  <c r="U61" i="14"/>
  <c r="T61" i="14"/>
  <c r="S61" i="14"/>
  <c r="R61" i="14"/>
  <c r="U60" i="14"/>
  <c r="T60" i="14"/>
  <c r="S60" i="14"/>
  <c r="R60" i="14"/>
  <c r="U59" i="14"/>
  <c r="T59" i="14"/>
  <c r="S59" i="14"/>
  <c r="R59" i="14"/>
  <c r="U58" i="14"/>
  <c r="T58" i="14"/>
  <c r="S58" i="14"/>
  <c r="R58" i="14"/>
  <c r="U57" i="14"/>
  <c r="T57" i="14"/>
  <c r="S57" i="14"/>
  <c r="R57" i="14"/>
  <c r="U56" i="14"/>
  <c r="T56" i="14"/>
  <c r="S56" i="14"/>
  <c r="R56" i="14"/>
  <c r="U55" i="14"/>
  <c r="T55" i="14"/>
  <c r="S55" i="14"/>
  <c r="R55" i="14"/>
  <c r="U54" i="14"/>
  <c r="T54" i="14"/>
  <c r="S54" i="14"/>
  <c r="R54" i="14"/>
  <c r="U53" i="14"/>
  <c r="T53" i="14"/>
  <c r="S53" i="14"/>
  <c r="R53" i="14"/>
  <c r="U52" i="14"/>
  <c r="T52" i="14"/>
  <c r="S52" i="14"/>
  <c r="R52" i="14"/>
  <c r="U51" i="14"/>
  <c r="T51" i="14"/>
  <c r="S51" i="14"/>
  <c r="R51" i="14"/>
  <c r="U50" i="14"/>
  <c r="T50" i="14"/>
  <c r="S50" i="14"/>
  <c r="R50" i="14"/>
  <c r="U49" i="14"/>
  <c r="T49" i="14"/>
  <c r="S49" i="14"/>
  <c r="R49" i="14"/>
  <c r="U48" i="14"/>
  <c r="T48" i="14"/>
  <c r="S48" i="14"/>
  <c r="R48" i="14"/>
  <c r="U47" i="14"/>
  <c r="T47" i="14"/>
  <c r="S47" i="14"/>
  <c r="R47" i="14"/>
  <c r="U46" i="14"/>
  <c r="T46" i="14"/>
  <c r="S46" i="14"/>
  <c r="R46" i="14"/>
  <c r="U45" i="14"/>
  <c r="T45" i="14"/>
  <c r="S45" i="14"/>
  <c r="R45" i="14"/>
  <c r="U44" i="14"/>
  <c r="T44" i="14"/>
  <c r="S44" i="14"/>
  <c r="R44" i="14"/>
  <c r="U43" i="14"/>
  <c r="T43" i="14"/>
  <c r="S43" i="14"/>
  <c r="R43" i="14"/>
  <c r="U42" i="14"/>
  <c r="T42" i="14"/>
  <c r="S42" i="14"/>
  <c r="R42" i="14"/>
  <c r="U41" i="14"/>
  <c r="T41" i="14"/>
  <c r="S41" i="14"/>
  <c r="R41" i="14"/>
  <c r="U40" i="14"/>
  <c r="T40" i="14"/>
  <c r="S40" i="14"/>
  <c r="R40" i="14"/>
  <c r="U39" i="14"/>
  <c r="T39" i="14"/>
  <c r="S39" i="14"/>
  <c r="R39" i="14"/>
  <c r="U38" i="14"/>
  <c r="T38" i="14"/>
  <c r="S38" i="14"/>
  <c r="R38" i="14"/>
  <c r="U37" i="14"/>
  <c r="T37" i="14"/>
  <c r="S37" i="14"/>
  <c r="R37" i="14"/>
  <c r="U36" i="14"/>
  <c r="T36" i="14"/>
  <c r="S36" i="14"/>
  <c r="R36" i="14"/>
  <c r="U35" i="14"/>
  <c r="T35" i="14"/>
  <c r="S35" i="14"/>
  <c r="R35" i="14"/>
  <c r="U34" i="14"/>
  <c r="T34" i="14"/>
  <c r="S34" i="14"/>
  <c r="R34" i="14"/>
  <c r="U33" i="14"/>
  <c r="T33" i="14"/>
  <c r="S33" i="14"/>
  <c r="R33" i="14"/>
  <c r="U32" i="14"/>
  <c r="T32" i="14"/>
  <c r="S32" i="14"/>
  <c r="R32" i="14"/>
  <c r="U31" i="14"/>
  <c r="T31" i="14"/>
  <c r="S31" i="14"/>
  <c r="R31" i="14"/>
  <c r="U30" i="14"/>
  <c r="T30" i="14"/>
  <c r="S30" i="14"/>
  <c r="R30" i="14"/>
  <c r="U29" i="14"/>
  <c r="T29" i="14"/>
  <c r="S29" i="14"/>
  <c r="R29" i="14"/>
  <c r="U28" i="14"/>
  <c r="T28" i="14"/>
  <c r="S28" i="14"/>
  <c r="R28" i="14"/>
  <c r="U27" i="14"/>
  <c r="T27" i="14"/>
  <c r="S27" i="14"/>
  <c r="R27" i="14"/>
  <c r="U26" i="14"/>
  <c r="T26" i="14"/>
  <c r="S26" i="14"/>
  <c r="R26" i="14"/>
  <c r="U25" i="14"/>
  <c r="T25" i="14"/>
  <c r="S25" i="14"/>
  <c r="R25" i="14"/>
  <c r="U24" i="14"/>
  <c r="T24" i="14"/>
  <c r="S24" i="14"/>
  <c r="R24" i="14"/>
  <c r="U23" i="14"/>
  <c r="T23" i="14"/>
  <c r="S23" i="14"/>
  <c r="R23" i="14"/>
  <c r="U22" i="14"/>
  <c r="T22" i="14"/>
  <c r="S22" i="14"/>
  <c r="R22" i="14"/>
  <c r="U21" i="14"/>
  <c r="T21" i="14"/>
  <c r="S21" i="14"/>
  <c r="R21" i="14"/>
  <c r="U20" i="14"/>
  <c r="T20" i="14"/>
  <c r="S20" i="14"/>
  <c r="R20" i="14"/>
  <c r="U19" i="14"/>
  <c r="T19" i="14"/>
  <c r="S19" i="14"/>
  <c r="R19" i="14"/>
  <c r="U18" i="14"/>
  <c r="T18" i="14"/>
  <c r="S18" i="14"/>
  <c r="R18" i="14"/>
  <c r="U17" i="14"/>
  <c r="T17" i="14"/>
  <c r="S17" i="14"/>
  <c r="R17" i="14"/>
  <c r="U16" i="14"/>
  <c r="T16" i="14"/>
  <c r="S16" i="14"/>
  <c r="R16" i="14"/>
  <c r="U15" i="14"/>
  <c r="T15" i="14"/>
  <c r="S15" i="14"/>
  <c r="R15" i="14"/>
  <c r="U14" i="14"/>
  <c r="T14" i="14"/>
  <c r="S14" i="14"/>
  <c r="R14" i="14"/>
  <c r="U13" i="14"/>
  <c r="T13" i="14"/>
  <c r="S13" i="14"/>
  <c r="R13" i="14"/>
  <c r="U12" i="14"/>
  <c r="T12" i="14"/>
  <c r="S12" i="14"/>
  <c r="R12" i="14"/>
  <c r="U11" i="14"/>
  <c r="T11" i="14"/>
  <c r="S11" i="14"/>
  <c r="R11" i="14"/>
  <c r="U10" i="14"/>
  <c r="T10" i="14"/>
  <c r="S10" i="14"/>
  <c r="R10" i="14"/>
  <c r="U9" i="14"/>
  <c r="T9" i="14"/>
  <c r="S9" i="14"/>
  <c r="R9" i="14"/>
  <c r="U8" i="14"/>
  <c r="T8" i="14"/>
  <c r="S8" i="14"/>
  <c r="R8" i="14"/>
  <c r="U7" i="14"/>
  <c r="T7" i="14"/>
  <c r="S7" i="14"/>
  <c r="R7" i="14"/>
  <c r="U6" i="14"/>
  <c r="T6" i="14"/>
  <c r="S6" i="14"/>
  <c r="R6" i="14"/>
  <c r="U5" i="14"/>
  <c r="T5" i="14"/>
  <c r="S5" i="14"/>
  <c r="R5" i="14"/>
  <c r="I149" i="13"/>
  <c r="I148" i="13"/>
  <c r="V140" i="13"/>
  <c r="U140" i="13"/>
  <c r="T140" i="13"/>
  <c r="S140" i="13"/>
  <c r="V139" i="13"/>
  <c r="U139" i="13"/>
  <c r="T139" i="13"/>
  <c r="S139" i="13"/>
  <c r="V138" i="13"/>
  <c r="U138" i="13"/>
  <c r="T138" i="13"/>
  <c r="S138" i="13"/>
  <c r="V137" i="13"/>
  <c r="U137" i="13"/>
  <c r="T137" i="13"/>
  <c r="S137" i="13"/>
  <c r="V136" i="13"/>
  <c r="U136" i="13"/>
  <c r="T136" i="13"/>
  <c r="S136" i="13"/>
  <c r="V135" i="13"/>
  <c r="U135" i="13"/>
  <c r="T135" i="13"/>
  <c r="S135" i="13"/>
  <c r="V134" i="13"/>
  <c r="U134" i="13"/>
  <c r="T134" i="13"/>
  <c r="S134" i="13"/>
  <c r="V133" i="13"/>
  <c r="U133" i="13"/>
  <c r="T133" i="13"/>
  <c r="S133" i="13"/>
  <c r="V132" i="13"/>
  <c r="U132" i="13"/>
  <c r="T132" i="13"/>
  <c r="S132" i="13"/>
  <c r="V131" i="13"/>
  <c r="U131" i="13"/>
  <c r="T131" i="13"/>
  <c r="S131" i="13"/>
  <c r="V130" i="13"/>
  <c r="U130" i="13"/>
  <c r="T130" i="13"/>
  <c r="S130" i="13"/>
  <c r="V129" i="13"/>
  <c r="U129" i="13"/>
  <c r="T129" i="13"/>
  <c r="S129" i="13"/>
  <c r="V128" i="13"/>
  <c r="U128" i="13"/>
  <c r="T128" i="13"/>
  <c r="S128" i="13"/>
  <c r="V127" i="13"/>
  <c r="U127" i="13"/>
  <c r="T127" i="13"/>
  <c r="S127" i="13"/>
  <c r="V126" i="13"/>
  <c r="U126" i="13"/>
  <c r="T126" i="13"/>
  <c r="S126" i="13"/>
  <c r="V125" i="13"/>
  <c r="U125" i="13"/>
  <c r="T125" i="13"/>
  <c r="S125" i="13"/>
  <c r="V124" i="13"/>
  <c r="U124" i="13"/>
  <c r="T124" i="13"/>
  <c r="S124" i="13"/>
  <c r="V123" i="13"/>
  <c r="U123" i="13"/>
  <c r="T123" i="13"/>
  <c r="S123" i="13"/>
  <c r="V122" i="13"/>
  <c r="U122" i="13"/>
  <c r="T122" i="13"/>
  <c r="S122" i="13"/>
  <c r="V121" i="13"/>
  <c r="U121" i="13"/>
  <c r="T121" i="13"/>
  <c r="S121" i="13"/>
  <c r="V120" i="13"/>
  <c r="U120" i="13"/>
  <c r="T120" i="13"/>
  <c r="S120" i="13"/>
  <c r="V119" i="13"/>
  <c r="U119" i="13"/>
  <c r="T119" i="13"/>
  <c r="S119" i="13"/>
  <c r="V118" i="13"/>
  <c r="U118" i="13"/>
  <c r="T118" i="13"/>
  <c r="S118" i="13"/>
  <c r="V117" i="13"/>
  <c r="U117" i="13"/>
  <c r="T117" i="13"/>
  <c r="S117" i="13"/>
  <c r="V116" i="13"/>
  <c r="U116" i="13"/>
  <c r="T116" i="13"/>
  <c r="S116" i="13"/>
  <c r="V115" i="13"/>
  <c r="U115" i="13"/>
  <c r="T115" i="13"/>
  <c r="S115" i="13"/>
  <c r="V114" i="13"/>
  <c r="U114" i="13"/>
  <c r="T114" i="13"/>
  <c r="S114" i="13"/>
  <c r="V113" i="13"/>
  <c r="U113" i="13"/>
  <c r="T113" i="13"/>
  <c r="S113" i="13"/>
  <c r="V112" i="13"/>
  <c r="U112" i="13"/>
  <c r="T112" i="13"/>
  <c r="S112" i="13"/>
  <c r="V111" i="13"/>
  <c r="U111" i="13"/>
  <c r="T111" i="13"/>
  <c r="S111" i="13"/>
  <c r="V110" i="13"/>
  <c r="U110" i="13"/>
  <c r="T110" i="13"/>
  <c r="S110" i="13"/>
  <c r="V109" i="13"/>
  <c r="U109" i="13"/>
  <c r="T109" i="13"/>
  <c r="S109" i="13"/>
  <c r="V108" i="13"/>
  <c r="U108" i="13"/>
  <c r="T108" i="13"/>
  <c r="S108" i="13"/>
  <c r="V107" i="13"/>
  <c r="U107" i="13"/>
  <c r="T107" i="13"/>
  <c r="S107" i="13"/>
  <c r="V106" i="13"/>
  <c r="U106" i="13"/>
  <c r="T106" i="13"/>
  <c r="S106" i="13"/>
  <c r="V105" i="13"/>
  <c r="U105" i="13"/>
  <c r="T105" i="13"/>
  <c r="S105" i="13"/>
  <c r="V104" i="13"/>
  <c r="U104" i="13"/>
  <c r="T104" i="13"/>
  <c r="S104" i="13"/>
  <c r="V103" i="13"/>
  <c r="U103" i="13"/>
  <c r="T103" i="13"/>
  <c r="S103" i="13"/>
  <c r="V102" i="13"/>
  <c r="U102" i="13"/>
  <c r="T102" i="13"/>
  <c r="S102" i="13"/>
  <c r="V101" i="13"/>
  <c r="U101" i="13"/>
  <c r="T101" i="13"/>
  <c r="S101" i="13"/>
  <c r="V100" i="13"/>
  <c r="U100" i="13"/>
  <c r="T100" i="13"/>
  <c r="S100" i="13"/>
  <c r="V99" i="13"/>
  <c r="U99" i="13"/>
  <c r="T99" i="13"/>
  <c r="S99" i="13"/>
  <c r="V98" i="13"/>
  <c r="U98" i="13"/>
  <c r="T98" i="13"/>
  <c r="S98" i="13"/>
  <c r="V97" i="13"/>
  <c r="U97" i="13"/>
  <c r="T97" i="13"/>
  <c r="S97" i="13"/>
  <c r="V96" i="13"/>
  <c r="U96" i="13"/>
  <c r="T96" i="13"/>
  <c r="S96" i="13"/>
  <c r="V95" i="13"/>
  <c r="U95" i="13"/>
  <c r="T95" i="13"/>
  <c r="S95" i="13"/>
  <c r="V94" i="13"/>
  <c r="U94" i="13"/>
  <c r="T94" i="13"/>
  <c r="S94" i="13"/>
  <c r="V93" i="13"/>
  <c r="U93" i="13"/>
  <c r="T93" i="13"/>
  <c r="S93" i="13"/>
  <c r="V92" i="13"/>
  <c r="U92" i="13"/>
  <c r="T92" i="13"/>
  <c r="S92" i="13"/>
  <c r="V91" i="13"/>
  <c r="U91" i="13"/>
  <c r="T91" i="13"/>
  <c r="S91" i="13"/>
  <c r="V90" i="13"/>
  <c r="U90" i="13"/>
  <c r="T90" i="13"/>
  <c r="S90" i="13"/>
  <c r="V89" i="13"/>
  <c r="U89" i="13"/>
  <c r="T89" i="13"/>
  <c r="S89" i="13"/>
  <c r="V88" i="13"/>
  <c r="U88" i="13"/>
  <c r="T88" i="13"/>
  <c r="S88" i="13"/>
  <c r="V87" i="13"/>
  <c r="U87" i="13"/>
  <c r="T87" i="13"/>
  <c r="S87" i="13"/>
  <c r="V86" i="13"/>
  <c r="U86" i="13"/>
  <c r="T86" i="13"/>
  <c r="S86" i="13"/>
  <c r="V85" i="13"/>
  <c r="U85" i="13"/>
  <c r="T85" i="13"/>
  <c r="S85" i="13"/>
  <c r="V84" i="13"/>
  <c r="U84" i="13"/>
  <c r="T84" i="13"/>
  <c r="S84" i="13"/>
  <c r="V83" i="13"/>
  <c r="U83" i="13"/>
  <c r="T83" i="13"/>
  <c r="S83" i="13"/>
  <c r="V82" i="13"/>
  <c r="U82" i="13"/>
  <c r="T82" i="13"/>
  <c r="S82" i="13"/>
  <c r="V81" i="13"/>
  <c r="U81" i="13"/>
  <c r="T81" i="13"/>
  <c r="S81" i="13"/>
  <c r="V80" i="13"/>
  <c r="U80" i="13"/>
  <c r="T80" i="13"/>
  <c r="S80" i="13"/>
  <c r="V79" i="13"/>
  <c r="U79" i="13"/>
  <c r="T79" i="13"/>
  <c r="S79" i="13"/>
  <c r="V78" i="13"/>
  <c r="U78" i="13"/>
  <c r="T78" i="13"/>
  <c r="S78" i="13"/>
  <c r="V77" i="13"/>
  <c r="U77" i="13"/>
  <c r="T77" i="13"/>
  <c r="S77" i="13"/>
  <c r="V76" i="13"/>
  <c r="U76" i="13"/>
  <c r="T76" i="13"/>
  <c r="S76" i="13"/>
  <c r="V75" i="13"/>
  <c r="U75" i="13"/>
  <c r="T75" i="13"/>
  <c r="S75" i="13"/>
  <c r="V74" i="13"/>
  <c r="U74" i="13"/>
  <c r="T74" i="13"/>
  <c r="S74" i="13"/>
  <c r="V73" i="13"/>
  <c r="U73" i="13"/>
  <c r="T73" i="13"/>
  <c r="S73" i="13"/>
  <c r="V72" i="13"/>
  <c r="U72" i="13"/>
  <c r="T72" i="13"/>
  <c r="S72" i="13"/>
  <c r="V71" i="13"/>
  <c r="U71" i="13"/>
  <c r="T71" i="13"/>
  <c r="S71" i="13"/>
  <c r="V70" i="13"/>
  <c r="U70" i="13"/>
  <c r="T70" i="13"/>
  <c r="S70" i="13"/>
  <c r="V69" i="13"/>
  <c r="U69" i="13"/>
  <c r="T69" i="13"/>
  <c r="S69" i="13"/>
  <c r="V68" i="13"/>
  <c r="U68" i="13"/>
  <c r="T68" i="13"/>
  <c r="S68" i="13"/>
  <c r="V67" i="13"/>
  <c r="U67" i="13"/>
  <c r="T67" i="13"/>
  <c r="S67" i="13"/>
  <c r="V66" i="13"/>
  <c r="U66" i="13"/>
  <c r="T66" i="13"/>
  <c r="S66" i="13"/>
  <c r="V65" i="13"/>
  <c r="U65" i="13"/>
  <c r="T65" i="13"/>
  <c r="S65" i="13"/>
  <c r="V64" i="13"/>
  <c r="U64" i="13"/>
  <c r="T64" i="13"/>
  <c r="S64" i="13"/>
  <c r="V63" i="13"/>
  <c r="U63" i="13"/>
  <c r="T63" i="13"/>
  <c r="S63" i="13"/>
  <c r="V62" i="13"/>
  <c r="U62" i="13"/>
  <c r="T62" i="13"/>
  <c r="S62" i="13"/>
  <c r="V61" i="13"/>
  <c r="U61" i="13"/>
  <c r="T61" i="13"/>
  <c r="S61" i="13"/>
  <c r="V60" i="13"/>
  <c r="U60" i="13"/>
  <c r="T60" i="13"/>
  <c r="S60" i="13"/>
  <c r="V59" i="13"/>
  <c r="U59" i="13"/>
  <c r="T59" i="13"/>
  <c r="S59" i="13"/>
  <c r="V58" i="13"/>
  <c r="U58" i="13"/>
  <c r="T58" i="13"/>
  <c r="S58" i="13"/>
  <c r="V57" i="13"/>
  <c r="U57" i="13"/>
  <c r="T57" i="13"/>
  <c r="S57" i="13"/>
  <c r="V56" i="13"/>
  <c r="U56" i="13"/>
  <c r="T56" i="13"/>
  <c r="S56" i="13"/>
  <c r="V55" i="13"/>
  <c r="U55" i="13"/>
  <c r="T55" i="13"/>
  <c r="S55" i="13"/>
  <c r="V54" i="13"/>
  <c r="U54" i="13"/>
  <c r="T54" i="13"/>
  <c r="S54" i="13"/>
  <c r="V53" i="13"/>
  <c r="U53" i="13"/>
  <c r="T53" i="13"/>
  <c r="S53" i="13"/>
  <c r="V52" i="13"/>
  <c r="U52" i="13"/>
  <c r="T52" i="13"/>
  <c r="S52" i="13"/>
  <c r="V51" i="13"/>
  <c r="U51" i="13"/>
  <c r="T51" i="13"/>
  <c r="S51" i="13"/>
  <c r="V50" i="13"/>
  <c r="U50" i="13"/>
  <c r="T50" i="13"/>
  <c r="S50" i="13"/>
  <c r="V49" i="13"/>
  <c r="U49" i="13"/>
  <c r="T49" i="13"/>
  <c r="S49" i="13"/>
  <c r="V48" i="13"/>
  <c r="U48" i="13"/>
  <c r="T48" i="13"/>
  <c r="S48" i="13"/>
  <c r="V47" i="13"/>
  <c r="U47" i="13"/>
  <c r="T47" i="13"/>
  <c r="S47" i="13"/>
  <c r="V46" i="13"/>
  <c r="U46" i="13"/>
  <c r="T46" i="13"/>
  <c r="S46" i="13"/>
  <c r="V45" i="13"/>
  <c r="U45" i="13"/>
  <c r="T45" i="13"/>
  <c r="S45" i="13"/>
  <c r="V44" i="13"/>
  <c r="U44" i="13"/>
  <c r="T44" i="13"/>
  <c r="S44" i="13"/>
  <c r="V43" i="13"/>
  <c r="U43" i="13"/>
  <c r="T43" i="13"/>
  <c r="S43" i="13"/>
  <c r="V42" i="13"/>
  <c r="U42" i="13"/>
  <c r="T42" i="13"/>
  <c r="S42" i="13"/>
  <c r="V41" i="13"/>
  <c r="U41" i="13"/>
  <c r="T41" i="13"/>
  <c r="S41" i="13"/>
  <c r="V40" i="13"/>
  <c r="U40" i="13"/>
  <c r="T40" i="13"/>
  <c r="S40" i="13"/>
  <c r="V39" i="13"/>
  <c r="U39" i="13"/>
  <c r="T39" i="13"/>
  <c r="S39" i="13"/>
  <c r="V38" i="13"/>
  <c r="U38" i="13"/>
  <c r="T38" i="13"/>
  <c r="S38" i="13"/>
  <c r="V37" i="13"/>
  <c r="U37" i="13"/>
  <c r="T37" i="13"/>
  <c r="S37" i="13"/>
  <c r="V36" i="13"/>
  <c r="U36" i="13"/>
  <c r="T36" i="13"/>
  <c r="S36" i="13"/>
  <c r="V35" i="13"/>
  <c r="U35" i="13"/>
  <c r="T35" i="13"/>
  <c r="S35" i="13"/>
  <c r="V34" i="13"/>
  <c r="U34" i="13"/>
  <c r="T34" i="13"/>
  <c r="S34" i="13"/>
  <c r="V33" i="13"/>
  <c r="U33" i="13"/>
  <c r="T33" i="13"/>
  <c r="S33" i="13"/>
  <c r="V32" i="13"/>
  <c r="U32" i="13"/>
  <c r="T32" i="13"/>
  <c r="S32" i="13"/>
  <c r="V31" i="13"/>
  <c r="U31" i="13"/>
  <c r="T31" i="13"/>
  <c r="S31" i="13"/>
  <c r="V30" i="13"/>
  <c r="U30" i="13"/>
  <c r="T30" i="13"/>
  <c r="S30" i="13"/>
  <c r="V29" i="13"/>
  <c r="U29" i="13"/>
  <c r="T29" i="13"/>
  <c r="S29" i="13"/>
  <c r="V28" i="13"/>
  <c r="U28" i="13"/>
  <c r="T28" i="13"/>
  <c r="S28" i="13"/>
  <c r="V27" i="13"/>
  <c r="U27" i="13"/>
  <c r="T27" i="13"/>
  <c r="S27" i="13"/>
  <c r="V26" i="13"/>
  <c r="U26" i="13"/>
  <c r="T26" i="13"/>
  <c r="S26" i="13"/>
  <c r="V25" i="13"/>
  <c r="U25" i="13"/>
  <c r="T25" i="13"/>
  <c r="S25" i="13"/>
  <c r="V24" i="13"/>
  <c r="U24" i="13"/>
  <c r="T24" i="13"/>
  <c r="S24" i="13"/>
  <c r="V23" i="13"/>
  <c r="U23" i="13"/>
  <c r="T23" i="13"/>
  <c r="S23" i="13"/>
  <c r="V22" i="13"/>
  <c r="U22" i="13"/>
  <c r="T22" i="13"/>
  <c r="S22" i="13"/>
  <c r="V21" i="13"/>
  <c r="U21" i="13"/>
  <c r="T21" i="13"/>
  <c r="S21" i="13"/>
  <c r="V20" i="13"/>
  <c r="U20" i="13"/>
  <c r="T20" i="13"/>
  <c r="S20" i="13"/>
  <c r="V19" i="13"/>
  <c r="U19" i="13"/>
  <c r="T19" i="13"/>
  <c r="S19" i="13"/>
  <c r="V18" i="13"/>
  <c r="U18" i="13"/>
  <c r="T18" i="13"/>
  <c r="S18" i="13"/>
  <c r="V17" i="13"/>
  <c r="U17" i="13"/>
  <c r="T17" i="13"/>
  <c r="S17" i="13"/>
  <c r="V16" i="13"/>
  <c r="U16" i="13"/>
  <c r="T16" i="13"/>
  <c r="S16" i="13"/>
  <c r="V15" i="13"/>
  <c r="U15" i="13"/>
  <c r="T15" i="13"/>
  <c r="S15" i="13"/>
  <c r="V14" i="13"/>
  <c r="U14" i="13"/>
  <c r="T14" i="13"/>
  <c r="S14" i="13"/>
  <c r="V13" i="13"/>
  <c r="U13" i="13"/>
  <c r="T13" i="13"/>
  <c r="S13" i="13"/>
  <c r="V12" i="13"/>
  <c r="U12" i="13"/>
  <c r="T12" i="13"/>
  <c r="S12" i="13"/>
  <c r="V11" i="13"/>
  <c r="U11" i="13"/>
  <c r="T11" i="13"/>
  <c r="S11" i="13"/>
  <c r="V10" i="13"/>
  <c r="U10" i="13"/>
  <c r="T10" i="13"/>
  <c r="S10" i="13"/>
  <c r="V9" i="13"/>
  <c r="U9" i="13"/>
  <c r="T9" i="13"/>
  <c r="S9" i="13"/>
  <c r="V8" i="13"/>
  <c r="U8" i="13"/>
  <c r="T8" i="13"/>
  <c r="S8" i="13"/>
  <c r="V7" i="13"/>
  <c r="U7" i="13"/>
  <c r="T7" i="13"/>
  <c r="S7" i="13"/>
  <c r="V6" i="13"/>
  <c r="U6" i="13"/>
  <c r="T6" i="13"/>
  <c r="S6" i="13"/>
  <c r="V5" i="13"/>
  <c r="U5" i="13"/>
  <c r="T5" i="13"/>
  <c r="S5" i="13"/>
  <c r="G150" i="12"/>
  <c r="G149" i="12"/>
  <c r="V140" i="12"/>
  <c r="U140" i="12"/>
  <c r="T140" i="12"/>
  <c r="S140" i="12"/>
  <c r="V139" i="12"/>
  <c r="U139" i="12"/>
  <c r="T139" i="12"/>
  <c r="S139" i="12"/>
  <c r="V138" i="12"/>
  <c r="U138" i="12"/>
  <c r="T138" i="12"/>
  <c r="S138" i="12"/>
  <c r="V137" i="12"/>
  <c r="U137" i="12"/>
  <c r="T137" i="12"/>
  <c r="S137" i="12"/>
  <c r="V136" i="12"/>
  <c r="U136" i="12"/>
  <c r="T136" i="12"/>
  <c r="S136" i="12"/>
  <c r="V135" i="12"/>
  <c r="U135" i="12"/>
  <c r="T135" i="12"/>
  <c r="S135" i="12"/>
  <c r="V134" i="12"/>
  <c r="U134" i="12"/>
  <c r="T134" i="12"/>
  <c r="S134" i="12"/>
  <c r="V133" i="12"/>
  <c r="U133" i="12"/>
  <c r="T133" i="12"/>
  <c r="S133" i="12"/>
  <c r="V132" i="12"/>
  <c r="U132" i="12"/>
  <c r="T132" i="12"/>
  <c r="S132" i="12"/>
  <c r="V131" i="12"/>
  <c r="U131" i="12"/>
  <c r="T131" i="12"/>
  <c r="S131" i="12"/>
  <c r="V130" i="12"/>
  <c r="U130" i="12"/>
  <c r="T130" i="12"/>
  <c r="S130" i="12"/>
  <c r="V129" i="12"/>
  <c r="U129" i="12"/>
  <c r="T129" i="12"/>
  <c r="S129" i="12"/>
  <c r="V128" i="12"/>
  <c r="U128" i="12"/>
  <c r="T128" i="12"/>
  <c r="S128" i="12"/>
  <c r="V127" i="12"/>
  <c r="U127" i="12"/>
  <c r="T127" i="12"/>
  <c r="S127" i="12"/>
  <c r="V126" i="12"/>
  <c r="U126" i="12"/>
  <c r="T126" i="12"/>
  <c r="S126" i="12"/>
  <c r="V125" i="12"/>
  <c r="U125" i="12"/>
  <c r="T125" i="12"/>
  <c r="S125" i="12"/>
  <c r="V124" i="12"/>
  <c r="U124" i="12"/>
  <c r="T124" i="12"/>
  <c r="S124" i="12"/>
  <c r="V123" i="12"/>
  <c r="U123" i="12"/>
  <c r="T123" i="12"/>
  <c r="S123" i="12"/>
  <c r="V122" i="12"/>
  <c r="U122" i="12"/>
  <c r="T122" i="12"/>
  <c r="S122" i="12"/>
  <c r="V121" i="12"/>
  <c r="U121" i="12"/>
  <c r="T121" i="12"/>
  <c r="S121" i="12"/>
  <c r="V120" i="12"/>
  <c r="U120" i="12"/>
  <c r="T120" i="12"/>
  <c r="S120" i="12"/>
  <c r="V119" i="12"/>
  <c r="U119" i="12"/>
  <c r="T119" i="12"/>
  <c r="S119" i="12"/>
  <c r="V118" i="12"/>
  <c r="U118" i="12"/>
  <c r="T118" i="12"/>
  <c r="S118" i="12"/>
  <c r="V117" i="12"/>
  <c r="U117" i="12"/>
  <c r="T117" i="12"/>
  <c r="S117" i="12"/>
  <c r="V116" i="12"/>
  <c r="U116" i="12"/>
  <c r="T116" i="12"/>
  <c r="S116" i="12"/>
  <c r="V115" i="12"/>
  <c r="U115" i="12"/>
  <c r="T115" i="12"/>
  <c r="S115" i="12"/>
  <c r="V114" i="12"/>
  <c r="U114" i="12"/>
  <c r="T114" i="12"/>
  <c r="S114" i="12"/>
  <c r="V113" i="12"/>
  <c r="U113" i="12"/>
  <c r="T113" i="12"/>
  <c r="S113" i="12"/>
  <c r="V112" i="12"/>
  <c r="U112" i="12"/>
  <c r="T112" i="12"/>
  <c r="S112" i="12"/>
  <c r="V111" i="12"/>
  <c r="U111" i="12"/>
  <c r="T111" i="12"/>
  <c r="S111" i="12"/>
  <c r="V110" i="12"/>
  <c r="U110" i="12"/>
  <c r="T110" i="12"/>
  <c r="S110" i="12"/>
  <c r="V109" i="12"/>
  <c r="U109" i="12"/>
  <c r="T109" i="12"/>
  <c r="S109" i="12"/>
  <c r="V108" i="12"/>
  <c r="U108" i="12"/>
  <c r="T108" i="12"/>
  <c r="S108" i="12"/>
  <c r="V107" i="12"/>
  <c r="U107" i="12"/>
  <c r="T107" i="12"/>
  <c r="S107" i="12"/>
  <c r="V106" i="12"/>
  <c r="U106" i="12"/>
  <c r="T106" i="12"/>
  <c r="S106" i="12"/>
  <c r="V105" i="12"/>
  <c r="U105" i="12"/>
  <c r="T105" i="12"/>
  <c r="S105" i="12"/>
  <c r="V104" i="12"/>
  <c r="U104" i="12"/>
  <c r="T104" i="12"/>
  <c r="S104" i="12"/>
  <c r="V103" i="12"/>
  <c r="U103" i="12"/>
  <c r="T103" i="12"/>
  <c r="S103" i="12"/>
  <c r="V102" i="12"/>
  <c r="U102" i="12"/>
  <c r="T102" i="12"/>
  <c r="S102" i="12"/>
  <c r="V101" i="12"/>
  <c r="U101" i="12"/>
  <c r="T101" i="12"/>
  <c r="S101" i="12"/>
  <c r="V100" i="12"/>
  <c r="U100" i="12"/>
  <c r="T100" i="12"/>
  <c r="S100" i="12"/>
  <c r="V99" i="12"/>
  <c r="U99" i="12"/>
  <c r="T99" i="12"/>
  <c r="S99" i="12"/>
  <c r="V98" i="12"/>
  <c r="U98" i="12"/>
  <c r="T98" i="12"/>
  <c r="S98" i="12"/>
  <c r="V97" i="12"/>
  <c r="U97" i="12"/>
  <c r="T97" i="12"/>
  <c r="S97" i="12"/>
  <c r="V96" i="12"/>
  <c r="U96" i="12"/>
  <c r="T96" i="12"/>
  <c r="S96" i="12"/>
  <c r="V95" i="12"/>
  <c r="U95" i="12"/>
  <c r="T95" i="12"/>
  <c r="S95" i="12"/>
  <c r="V94" i="12"/>
  <c r="U94" i="12"/>
  <c r="T94" i="12"/>
  <c r="S94" i="12"/>
  <c r="V93" i="12"/>
  <c r="U93" i="12"/>
  <c r="T93" i="12"/>
  <c r="S93" i="12"/>
  <c r="V92" i="12"/>
  <c r="U92" i="12"/>
  <c r="T92" i="12"/>
  <c r="S92" i="12"/>
  <c r="V91" i="12"/>
  <c r="U91" i="12"/>
  <c r="T91" i="12"/>
  <c r="S91" i="12"/>
  <c r="V90" i="12"/>
  <c r="U90" i="12"/>
  <c r="T90" i="12"/>
  <c r="S90" i="12"/>
  <c r="V89" i="12"/>
  <c r="U89" i="12"/>
  <c r="T89" i="12"/>
  <c r="S89" i="12"/>
  <c r="V88" i="12"/>
  <c r="U88" i="12"/>
  <c r="T88" i="12"/>
  <c r="S88" i="12"/>
  <c r="V87" i="12"/>
  <c r="U87" i="12"/>
  <c r="T87" i="12"/>
  <c r="S87" i="12"/>
  <c r="V86" i="12"/>
  <c r="U86" i="12"/>
  <c r="T86" i="12"/>
  <c r="S86" i="12"/>
  <c r="V85" i="12"/>
  <c r="U85" i="12"/>
  <c r="T85" i="12"/>
  <c r="S85" i="12"/>
  <c r="V84" i="12"/>
  <c r="U84" i="12"/>
  <c r="T84" i="12"/>
  <c r="S84" i="12"/>
  <c r="V83" i="12"/>
  <c r="U83" i="12"/>
  <c r="T83" i="12"/>
  <c r="S83" i="12"/>
  <c r="V82" i="12"/>
  <c r="U82" i="12"/>
  <c r="T82" i="12"/>
  <c r="S82" i="12"/>
  <c r="V81" i="12"/>
  <c r="U81" i="12"/>
  <c r="T81" i="12"/>
  <c r="S81" i="12"/>
  <c r="V80" i="12"/>
  <c r="U80" i="12"/>
  <c r="T80" i="12"/>
  <c r="S80" i="12"/>
  <c r="V79" i="12"/>
  <c r="U79" i="12"/>
  <c r="T79" i="12"/>
  <c r="S79" i="12"/>
  <c r="V78" i="12"/>
  <c r="U78" i="12"/>
  <c r="T78" i="12"/>
  <c r="S78" i="12"/>
  <c r="V77" i="12"/>
  <c r="U77" i="12"/>
  <c r="T77" i="12"/>
  <c r="S77" i="12"/>
  <c r="V76" i="12"/>
  <c r="U76" i="12"/>
  <c r="T76" i="12"/>
  <c r="S76" i="12"/>
  <c r="V75" i="12"/>
  <c r="U75" i="12"/>
  <c r="T75" i="12"/>
  <c r="S75" i="12"/>
  <c r="V74" i="12"/>
  <c r="U74" i="12"/>
  <c r="T74" i="12"/>
  <c r="S74" i="12"/>
  <c r="V73" i="12"/>
  <c r="U73" i="12"/>
  <c r="T73" i="12"/>
  <c r="S73" i="12"/>
  <c r="V72" i="12"/>
  <c r="U72" i="12"/>
  <c r="T72" i="12"/>
  <c r="S72" i="12"/>
  <c r="V71" i="12"/>
  <c r="U71" i="12"/>
  <c r="T71" i="12"/>
  <c r="S71" i="12"/>
  <c r="V70" i="12"/>
  <c r="U70" i="12"/>
  <c r="T70" i="12"/>
  <c r="S70" i="12"/>
  <c r="V69" i="12"/>
  <c r="U69" i="12"/>
  <c r="T69" i="12"/>
  <c r="S69" i="12"/>
  <c r="V68" i="12"/>
  <c r="U68" i="12"/>
  <c r="T68" i="12"/>
  <c r="S68" i="12"/>
  <c r="V67" i="12"/>
  <c r="U67" i="12"/>
  <c r="T67" i="12"/>
  <c r="S67" i="12"/>
  <c r="V66" i="12"/>
  <c r="U66" i="12"/>
  <c r="T66" i="12"/>
  <c r="S66" i="12"/>
  <c r="V65" i="12"/>
  <c r="U65" i="12"/>
  <c r="T65" i="12"/>
  <c r="S65" i="12"/>
  <c r="V64" i="12"/>
  <c r="U64" i="12"/>
  <c r="T64" i="12"/>
  <c r="S64" i="12"/>
  <c r="V63" i="12"/>
  <c r="U63" i="12"/>
  <c r="T63" i="12"/>
  <c r="S63" i="12"/>
  <c r="V62" i="12"/>
  <c r="U62" i="12"/>
  <c r="T62" i="12"/>
  <c r="S62" i="12"/>
  <c r="V61" i="12"/>
  <c r="U61" i="12"/>
  <c r="T61" i="12"/>
  <c r="S61" i="12"/>
  <c r="V60" i="12"/>
  <c r="U60" i="12"/>
  <c r="T60" i="12"/>
  <c r="S60" i="12"/>
  <c r="V59" i="12"/>
  <c r="U59" i="12"/>
  <c r="T59" i="12"/>
  <c r="S59" i="12"/>
  <c r="V58" i="12"/>
  <c r="U58" i="12"/>
  <c r="T58" i="12"/>
  <c r="S58" i="12"/>
  <c r="V57" i="12"/>
  <c r="U57" i="12"/>
  <c r="T57" i="12"/>
  <c r="S57" i="12"/>
  <c r="V56" i="12"/>
  <c r="U56" i="12"/>
  <c r="T56" i="12"/>
  <c r="S56" i="12"/>
  <c r="V55" i="12"/>
  <c r="U55" i="12"/>
  <c r="T55" i="12"/>
  <c r="S55" i="12"/>
  <c r="V54" i="12"/>
  <c r="U54" i="12"/>
  <c r="T54" i="12"/>
  <c r="S54" i="12"/>
  <c r="V53" i="12"/>
  <c r="U53" i="12"/>
  <c r="T53" i="12"/>
  <c r="S53" i="12"/>
  <c r="V52" i="12"/>
  <c r="U52" i="12"/>
  <c r="T52" i="12"/>
  <c r="S52" i="12"/>
  <c r="V51" i="12"/>
  <c r="U51" i="12"/>
  <c r="T51" i="12"/>
  <c r="S51" i="12"/>
  <c r="V50" i="12"/>
  <c r="U50" i="12"/>
  <c r="T50" i="12"/>
  <c r="S50" i="12"/>
  <c r="V49" i="12"/>
  <c r="U49" i="12"/>
  <c r="T49" i="12"/>
  <c r="S49" i="12"/>
  <c r="V48" i="12"/>
  <c r="U48" i="12"/>
  <c r="T48" i="12"/>
  <c r="S48" i="12"/>
  <c r="V47" i="12"/>
  <c r="U47" i="12"/>
  <c r="T47" i="12"/>
  <c r="S47" i="12"/>
  <c r="V46" i="12"/>
  <c r="U46" i="12"/>
  <c r="T46" i="12"/>
  <c r="S46" i="12"/>
  <c r="V45" i="12"/>
  <c r="U45" i="12"/>
  <c r="T45" i="12"/>
  <c r="S45" i="12"/>
  <c r="V44" i="12"/>
  <c r="U44" i="12"/>
  <c r="T44" i="12"/>
  <c r="S44" i="12"/>
  <c r="V43" i="12"/>
  <c r="U43" i="12"/>
  <c r="T43" i="12"/>
  <c r="S43" i="12"/>
  <c r="V42" i="12"/>
  <c r="U42" i="12"/>
  <c r="T42" i="12"/>
  <c r="S42" i="12"/>
  <c r="V41" i="12"/>
  <c r="U41" i="12"/>
  <c r="T41" i="12"/>
  <c r="S41" i="12"/>
  <c r="V40" i="12"/>
  <c r="U40" i="12"/>
  <c r="T40" i="12"/>
  <c r="S40" i="12"/>
  <c r="V39" i="12"/>
  <c r="U39" i="12"/>
  <c r="T39" i="12"/>
  <c r="S39" i="12"/>
  <c r="V38" i="12"/>
  <c r="U38" i="12"/>
  <c r="T38" i="12"/>
  <c r="S38" i="12"/>
  <c r="V37" i="12"/>
  <c r="U37" i="12"/>
  <c r="T37" i="12"/>
  <c r="S37" i="12"/>
  <c r="V36" i="12"/>
  <c r="U36" i="12"/>
  <c r="T36" i="12"/>
  <c r="S36" i="12"/>
  <c r="V35" i="12"/>
  <c r="U35" i="12"/>
  <c r="T35" i="12"/>
  <c r="S35" i="12"/>
  <c r="V34" i="12"/>
  <c r="U34" i="12"/>
  <c r="T34" i="12"/>
  <c r="S34" i="12"/>
  <c r="V33" i="12"/>
  <c r="U33" i="12"/>
  <c r="T33" i="12"/>
  <c r="S33" i="12"/>
  <c r="V32" i="12"/>
  <c r="U32" i="12"/>
  <c r="T32" i="12"/>
  <c r="S32" i="12"/>
  <c r="V31" i="12"/>
  <c r="U31" i="12"/>
  <c r="T31" i="12"/>
  <c r="S31" i="12"/>
  <c r="V30" i="12"/>
  <c r="U30" i="12"/>
  <c r="T30" i="12"/>
  <c r="S30" i="12"/>
  <c r="V29" i="12"/>
  <c r="U29" i="12"/>
  <c r="T29" i="12"/>
  <c r="S29" i="12"/>
  <c r="V28" i="12"/>
  <c r="U28" i="12"/>
  <c r="T28" i="12"/>
  <c r="S28" i="12"/>
  <c r="V27" i="12"/>
  <c r="U27" i="12"/>
  <c r="T27" i="12"/>
  <c r="S27" i="12"/>
  <c r="V26" i="12"/>
  <c r="U26" i="12"/>
  <c r="T26" i="12"/>
  <c r="S26" i="12"/>
  <c r="V25" i="12"/>
  <c r="U25" i="12"/>
  <c r="T25" i="12"/>
  <c r="S25" i="12"/>
  <c r="V24" i="12"/>
  <c r="U24" i="12"/>
  <c r="T24" i="12"/>
  <c r="S24" i="12"/>
  <c r="V23" i="12"/>
  <c r="U23" i="12"/>
  <c r="T23" i="12"/>
  <c r="S23" i="12"/>
  <c r="V22" i="12"/>
  <c r="U22" i="12"/>
  <c r="T22" i="12"/>
  <c r="S22" i="12"/>
  <c r="V21" i="12"/>
  <c r="U21" i="12"/>
  <c r="T21" i="12"/>
  <c r="S21" i="12"/>
  <c r="V20" i="12"/>
  <c r="U20" i="12"/>
  <c r="T20" i="12"/>
  <c r="S20" i="12"/>
  <c r="V19" i="12"/>
  <c r="U19" i="12"/>
  <c r="T19" i="12"/>
  <c r="S19" i="12"/>
  <c r="V18" i="12"/>
  <c r="U18" i="12"/>
  <c r="T18" i="12"/>
  <c r="S18" i="12"/>
  <c r="V17" i="12"/>
  <c r="U17" i="12"/>
  <c r="T17" i="12"/>
  <c r="S17" i="12"/>
  <c r="V16" i="12"/>
  <c r="U16" i="12"/>
  <c r="T16" i="12"/>
  <c r="S16" i="12"/>
  <c r="V15" i="12"/>
  <c r="U15" i="12"/>
  <c r="T15" i="12"/>
  <c r="S15" i="12"/>
  <c r="V14" i="12"/>
  <c r="U14" i="12"/>
  <c r="T14" i="12"/>
  <c r="S14" i="12"/>
  <c r="V13" i="12"/>
  <c r="U13" i="12"/>
  <c r="T13" i="12"/>
  <c r="S13" i="12"/>
  <c r="V12" i="12"/>
  <c r="U12" i="12"/>
  <c r="T12" i="12"/>
  <c r="S12" i="12"/>
  <c r="V11" i="12"/>
  <c r="U11" i="12"/>
  <c r="T11" i="12"/>
  <c r="S11" i="12"/>
  <c r="V10" i="12"/>
  <c r="U10" i="12"/>
  <c r="T10" i="12"/>
  <c r="S10" i="12"/>
  <c r="V9" i="12"/>
  <c r="U9" i="12"/>
  <c r="T9" i="12"/>
  <c r="S9" i="12"/>
  <c r="V8" i="12"/>
  <c r="U8" i="12"/>
  <c r="T8" i="12"/>
  <c r="S8" i="12"/>
  <c r="V7" i="12"/>
  <c r="U7" i="12"/>
  <c r="T7" i="12"/>
  <c r="S7" i="12"/>
  <c r="V6" i="12"/>
  <c r="U6" i="12"/>
  <c r="T6" i="12"/>
  <c r="S6" i="12"/>
  <c r="V5" i="12"/>
  <c r="U5" i="12"/>
  <c r="T5" i="12"/>
  <c r="S5" i="12"/>
  <c r="N17" i="16"/>
  <c r="A33" i="9"/>
  <c r="A32" i="9"/>
  <c r="B29" i="9"/>
  <c r="B28" i="9"/>
  <c r="B27" i="9"/>
  <c r="B26" i="9"/>
  <c r="B25" i="9"/>
  <c r="Q21" i="9"/>
  <c r="P21" i="9"/>
  <c r="Q20" i="9"/>
  <c r="P20" i="9"/>
  <c r="Q19" i="9"/>
  <c r="P19" i="9"/>
  <c r="Q18" i="9"/>
  <c r="P18" i="9"/>
  <c r="Q17" i="9"/>
  <c r="P17" i="9"/>
  <c r="Q16" i="9"/>
  <c r="P16" i="9"/>
  <c r="Q15" i="9"/>
  <c r="P15" i="9"/>
  <c r="Q14" i="9"/>
  <c r="P14" i="9"/>
  <c r="Q13" i="9"/>
  <c r="P13" i="9"/>
  <c r="Q12" i="9"/>
  <c r="P12" i="9"/>
  <c r="Q11" i="9"/>
  <c r="P11" i="9"/>
  <c r="Q10" i="9"/>
  <c r="P10" i="9"/>
  <c r="Q9" i="9"/>
  <c r="P9" i="9"/>
  <c r="Q8" i="9"/>
  <c r="P8" i="9"/>
  <c r="Q7" i="9"/>
  <c r="P7" i="9"/>
  <c r="Q6" i="9"/>
  <c r="P6" i="9"/>
  <c r="Q5" i="9"/>
  <c r="P5" i="9"/>
  <c r="Q4" i="9"/>
  <c r="P4" i="9"/>
  <c r="U4" i="8"/>
  <c r="V4" i="8"/>
  <c r="U5" i="8"/>
  <c r="V5" i="8"/>
  <c r="U6" i="8"/>
  <c r="V6" i="8"/>
  <c r="U7" i="8"/>
  <c r="V7" i="8"/>
  <c r="U8" i="8"/>
  <c r="V8" i="8"/>
  <c r="U9" i="8"/>
  <c r="V9" i="8"/>
  <c r="U10" i="8"/>
  <c r="V10" i="8"/>
  <c r="U11" i="8"/>
  <c r="V11" i="8"/>
  <c r="U12" i="8"/>
  <c r="V12" i="8"/>
  <c r="U13" i="8"/>
  <c r="V13" i="8"/>
  <c r="U14" i="8"/>
  <c r="V14" i="8"/>
  <c r="U15" i="8"/>
  <c r="V15" i="8"/>
  <c r="U16" i="8"/>
  <c r="V16" i="8"/>
  <c r="U17" i="8"/>
  <c r="V17" i="8"/>
  <c r="U18" i="8"/>
  <c r="V18" i="8"/>
  <c r="U19" i="8"/>
  <c r="V19" i="8"/>
  <c r="U20" i="8"/>
  <c r="V20" i="8"/>
  <c r="U21" i="8"/>
  <c r="V21" i="8"/>
  <c r="B25" i="8"/>
  <c r="B26" i="8"/>
  <c r="B27" i="8"/>
  <c r="B28" i="8"/>
  <c r="B29" i="8"/>
  <c r="B30" i="8"/>
  <c r="A32" i="8"/>
  <c r="A33" i="8"/>
  <c r="A34" i="7"/>
  <c r="A33" i="7"/>
  <c r="B31" i="7"/>
  <c r="B30" i="7"/>
  <c r="B29" i="7"/>
  <c r="B28" i="7"/>
  <c r="B27" i="7"/>
  <c r="B33" i="7" s="1"/>
  <c r="B26" i="7"/>
  <c r="D23" i="7"/>
  <c r="W21" i="7"/>
  <c r="V21" i="7"/>
  <c r="E21" i="7"/>
  <c r="D21" i="7"/>
  <c r="W20" i="7"/>
  <c r="V20" i="7"/>
  <c r="E20" i="7"/>
  <c r="D20" i="7"/>
  <c r="W19" i="7"/>
  <c r="V19" i="7"/>
  <c r="E19" i="7"/>
  <c r="D19" i="7"/>
  <c r="W18" i="7"/>
  <c r="V18" i="7"/>
  <c r="E18" i="7"/>
  <c r="D18" i="7"/>
  <c r="W17" i="7"/>
  <c r="V17" i="7"/>
  <c r="E17" i="7"/>
  <c r="D17" i="7"/>
  <c r="W16" i="7"/>
  <c r="V16" i="7"/>
  <c r="E16" i="7"/>
  <c r="D16" i="7"/>
  <c r="W15" i="7"/>
  <c r="V15" i="7"/>
  <c r="E15" i="7"/>
  <c r="D15" i="7"/>
  <c r="W14" i="7"/>
  <c r="V14" i="7"/>
  <c r="E14" i="7"/>
  <c r="D14" i="7"/>
  <c r="W13" i="7"/>
  <c r="V13" i="7"/>
  <c r="E13" i="7"/>
  <c r="D13" i="7"/>
  <c r="W12" i="7"/>
  <c r="V12" i="7"/>
  <c r="E12" i="7"/>
  <c r="D12" i="7"/>
  <c r="W11" i="7"/>
  <c r="V11" i="7"/>
  <c r="E11" i="7"/>
  <c r="D11" i="7"/>
  <c r="W10" i="7"/>
  <c r="V10" i="7"/>
  <c r="E10" i="7"/>
  <c r="D10" i="7"/>
  <c r="W9" i="7"/>
  <c r="V9" i="7"/>
  <c r="E9" i="7"/>
  <c r="D9" i="7"/>
  <c r="W8" i="7"/>
  <c r="V8" i="7"/>
  <c r="E8" i="7"/>
  <c r="D8" i="7"/>
  <c r="W7" i="7"/>
  <c r="V7" i="7"/>
  <c r="E7" i="7"/>
  <c r="D7" i="7"/>
  <c r="W6" i="7"/>
  <c r="V6" i="7"/>
  <c r="E6" i="7"/>
  <c r="D6" i="7"/>
  <c r="W5" i="7"/>
  <c r="V5" i="7"/>
  <c r="E5" i="7"/>
  <c r="D5" i="7"/>
  <c r="W4" i="7"/>
  <c r="V4" i="7"/>
  <c r="E4" i="7"/>
  <c r="D4" i="7"/>
  <c r="AD9" i="1"/>
  <c r="AD13" i="1"/>
  <c r="AD17" i="1"/>
  <c r="AC6" i="1"/>
  <c r="AC7" i="1"/>
  <c r="AC8" i="1"/>
  <c r="AC9" i="1"/>
  <c r="AC10" i="1"/>
  <c r="AC11" i="1"/>
  <c r="AC12" i="1"/>
  <c r="AC13" i="1"/>
  <c r="AC14" i="1"/>
  <c r="AC15" i="1"/>
  <c r="AC16" i="1"/>
  <c r="AC17" i="1"/>
  <c r="AC18" i="1"/>
  <c r="AC19" i="1"/>
  <c r="AC20" i="1"/>
  <c r="AC5" i="1"/>
  <c r="AD5" i="1"/>
  <c r="AB5" i="1"/>
  <c r="Y6" i="1"/>
  <c r="AD6" i="1"/>
  <c r="Y7" i="1"/>
  <c r="AD7" i="1"/>
  <c r="Y8" i="1"/>
  <c r="AD8" i="1"/>
  <c r="Y9" i="1"/>
  <c r="Y10" i="1"/>
  <c r="AD10" i="1"/>
  <c r="Y11" i="1"/>
  <c r="AD11" i="1"/>
  <c r="Y12" i="1"/>
  <c r="AD12" i="1"/>
  <c r="Y13" i="1"/>
  <c r="Y14" i="1"/>
  <c r="AD14" i="1"/>
  <c r="Y15" i="1"/>
  <c r="AD15" i="1"/>
  <c r="Y16" i="1"/>
  <c r="AD16" i="1"/>
  <c r="Y17" i="1"/>
  <c r="Y18" i="1"/>
  <c r="AD18" i="1"/>
  <c r="Y19" i="1"/>
  <c r="AD19" i="1"/>
  <c r="Y20" i="1"/>
  <c r="AD20" i="1"/>
  <c r="Y5" i="1"/>
  <c r="AC20" i="4"/>
  <c r="AE6" i="4"/>
  <c r="AE7" i="4"/>
  <c r="AE8" i="4"/>
  <c r="AE9" i="4"/>
  <c r="AE10" i="4"/>
  <c r="AE11" i="4"/>
  <c r="AE12" i="4"/>
  <c r="AE13" i="4"/>
  <c r="AE14" i="4"/>
  <c r="AE15" i="4"/>
  <c r="AE16" i="4"/>
  <c r="AE17" i="4"/>
  <c r="AE18" i="4"/>
  <c r="AE19" i="4"/>
  <c r="AE20" i="4"/>
  <c r="AD6" i="4"/>
  <c r="AD7" i="4"/>
  <c r="AD8" i="4"/>
  <c r="AD9" i="4"/>
  <c r="AD10" i="4"/>
  <c r="AD11" i="4"/>
  <c r="AD12" i="4"/>
  <c r="AD13" i="4"/>
  <c r="AD14" i="4"/>
  <c r="AD15" i="4"/>
  <c r="AD16" i="4"/>
  <c r="AD17" i="4"/>
  <c r="AD18" i="4"/>
  <c r="AD19" i="4"/>
  <c r="AD20" i="4"/>
  <c r="AC6" i="4"/>
  <c r="AC7" i="4"/>
  <c r="AC8" i="4"/>
  <c r="AC9" i="4"/>
  <c r="AC10" i="4"/>
  <c r="AC11" i="4"/>
  <c r="AC12" i="4"/>
  <c r="AC13" i="4"/>
  <c r="AC14" i="4"/>
  <c r="AC15" i="4"/>
  <c r="AC16" i="4"/>
  <c r="AC17" i="4"/>
  <c r="AC18" i="4"/>
  <c r="AC19" i="4"/>
  <c r="AE5" i="4"/>
  <c r="AD5" i="4"/>
  <c r="AC5" i="4"/>
  <c r="AK6" i="2"/>
  <c r="AK7" i="2"/>
  <c r="AK8" i="2"/>
  <c r="AK9" i="2"/>
  <c r="AK10" i="2"/>
  <c r="AK11" i="2"/>
  <c r="AK12" i="2"/>
  <c r="AK13" i="2"/>
  <c r="AK14" i="2"/>
  <c r="AK15" i="2"/>
  <c r="AK16" i="2"/>
  <c r="AK17" i="2"/>
  <c r="AK18" i="2"/>
  <c r="AK19" i="2"/>
  <c r="AK20" i="2"/>
  <c r="AK5" i="2"/>
  <c r="AJ6" i="2"/>
  <c r="AJ7" i="2"/>
  <c r="AJ8" i="2"/>
  <c r="AJ9" i="2"/>
  <c r="AJ10" i="2"/>
  <c r="AJ11" i="2"/>
  <c r="AJ12" i="2"/>
  <c r="AJ13" i="2"/>
  <c r="AJ14" i="2"/>
  <c r="AJ15" i="2"/>
  <c r="AJ16" i="2"/>
  <c r="AJ17" i="2"/>
  <c r="AJ18" i="2"/>
  <c r="AJ19" i="2"/>
  <c r="AJ20" i="2"/>
  <c r="AI6" i="2"/>
  <c r="AI7" i="2"/>
  <c r="AI8" i="2"/>
  <c r="AI9" i="2"/>
  <c r="AI10" i="2"/>
  <c r="AI11" i="2"/>
  <c r="AI12" i="2"/>
  <c r="AI13" i="2"/>
  <c r="AI14" i="2"/>
  <c r="AI15" i="2"/>
  <c r="AI16" i="2"/>
  <c r="AI17" i="2"/>
  <c r="AI18" i="2"/>
  <c r="AI19" i="2"/>
  <c r="AI20" i="2"/>
  <c r="AI5" i="2"/>
  <c r="AJ5" i="2"/>
  <c r="AB6" i="1"/>
  <c r="AB7" i="1"/>
  <c r="AB8" i="1"/>
  <c r="AB9" i="1"/>
  <c r="AB10" i="1"/>
  <c r="AB11" i="1"/>
  <c r="AB12" i="1"/>
  <c r="AB13" i="1"/>
  <c r="AB14" i="1"/>
  <c r="AB15" i="1"/>
  <c r="AB16" i="1"/>
  <c r="AB17" i="1"/>
  <c r="AB18" i="1"/>
  <c r="AB19" i="1"/>
  <c r="AB20" i="1"/>
  <c r="I17" i="16" l="1"/>
  <c r="D18" i="16"/>
  <c r="B32" i="9"/>
  <c r="B33" i="9"/>
  <c r="B33" i="8"/>
  <c r="B32" i="8"/>
  <c r="B3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1" authorId="0" shapeId="0" xr:uid="{1BF29252-48E4-45BF-9972-301ABD82099B}">
      <text>
        <r>
          <rPr>
            <sz val="8"/>
            <color indexed="8"/>
            <rFont val="Arial"/>
            <family val="2"/>
          </rPr>
          <t>Least Significant Difference (LSD) is calculated at the 95.00% confidence level with the interaction as the error term</t>
        </r>
      </text>
    </comment>
    <comment ref="F1" authorId="0" shapeId="0" xr:uid="{FFDCABEF-8B4E-4863-811C-619FA2750F75}">
      <text>
        <r>
          <rPr>
            <sz val="8"/>
            <color indexed="8"/>
            <rFont val="Arial"/>
            <family val="2"/>
          </rPr>
          <t>Probability value is taken from the Sample row of the ANOVA table corresponding to each attribute.</t>
        </r>
      </text>
    </comment>
    <comment ref="H1" authorId="0" shapeId="0" xr:uid="{97B293BC-3DE4-4C47-91DD-1AC7B7DBC88E}">
      <text>
        <r>
          <rPr>
            <sz val="8"/>
            <color indexed="8"/>
            <rFont val="Arial"/>
            <family val="2"/>
          </rPr>
          <t>Diagnostic measures the percentage of all scores for an attribute that are no more than 5% of the way along the attribute scale.  For ordinal scales with fewer than 20 points/boxes this measure gives the percentage of scores at the lowest extreme.</t>
        </r>
      </text>
    </comment>
    <comment ref="I1" authorId="0" shapeId="0" xr:uid="{A9E998C0-A4E9-42A1-B615-048D7ADA3C5F}">
      <text>
        <r>
          <rPr>
            <sz val="8"/>
            <color indexed="8"/>
            <rFont val="Arial"/>
            <family val="2"/>
          </rPr>
          <t>Large interaction F-values indicate that some members of the panel may be using an attribute incorrectly.</t>
        </r>
      </text>
    </comment>
    <comment ref="J1" authorId="0" shapeId="0" xr:uid="{6B697A3F-BF77-4AD1-9323-626108AAAB88}">
      <text>
        <r>
          <rPr>
            <sz val="8"/>
            <color indexed="8"/>
            <rFont val="Arial"/>
            <family val="2"/>
          </rPr>
          <t>Probability value is taken from the Assessor*Sample row of the ANOVA table corresponding to each attribute.</t>
        </r>
      </text>
    </comment>
    <comment ref="K1" authorId="0" shapeId="0" xr:uid="{96DF4C5D-FE56-461E-ADC7-F0DED79642B0}">
      <text>
        <r>
          <rPr>
            <sz val="8"/>
            <color indexed="8"/>
            <rFont val="Arial"/>
            <family val="2"/>
          </rPr>
          <t>In models that include the assessor*sample interaction, root mean-square error (RMSE) is an average estimate of panellist repeatability, in main effects only models, the RMSE includes the interaction. RMSE is the error standard deviation from the ANOVA model and has the same unit of measurement as the sensory scale.</t>
        </r>
      </text>
    </comment>
  </commentList>
</comments>
</file>

<file path=xl/sharedStrings.xml><?xml version="1.0" encoding="utf-8"?>
<sst xmlns="http://schemas.openxmlformats.org/spreadsheetml/2006/main" count="1209" uniqueCount="286">
  <si>
    <t>Point No.</t>
  </si>
  <si>
    <t>Angular Frequency</t>
  </si>
  <si>
    <t>Storage Modulus</t>
  </si>
  <si>
    <t>Loss Modulus</t>
  </si>
  <si>
    <t>Loss Factor</t>
  </si>
  <si>
    <t>[rad/s]</t>
  </si>
  <si>
    <t>[Pa]</t>
  </si>
  <si>
    <t>[1]</t>
  </si>
  <si>
    <t>Complex Shear Modulus</t>
  </si>
  <si>
    <t>Fundamental</t>
  </si>
  <si>
    <t>average</t>
  </si>
  <si>
    <t>AVERAGE</t>
  </si>
  <si>
    <t>CONTROL</t>
  </si>
  <si>
    <t>RS FIBRULINE</t>
  </si>
  <si>
    <t>RS ORAFTI</t>
  </si>
  <si>
    <t>Average</t>
  </si>
  <si>
    <t>Shear Rate</t>
  </si>
  <si>
    <t>Viscosity</t>
  </si>
  <si>
    <t>[1/s]</t>
  </si>
  <si>
    <t>[Pa·s]</t>
  </si>
  <si>
    <t>log</t>
  </si>
  <si>
    <t>K</t>
  </si>
  <si>
    <t>n</t>
  </si>
  <si>
    <r>
      <t>R</t>
    </r>
    <r>
      <rPr>
        <vertAlign val="superscript"/>
        <sz val="11"/>
        <color theme="1" tint="0.499984740745262"/>
        <rFont val="Calibri"/>
        <family val="2"/>
        <scheme val="minor"/>
      </rPr>
      <t>2</t>
    </r>
  </si>
  <si>
    <t>stdev</t>
  </si>
  <si>
    <t>control</t>
  </si>
  <si>
    <t>NS ORAFTI</t>
  </si>
  <si>
    <t>NS FIBRULINE</t>
  </si>
  <si>
    <r>
      <t>R</t>
    </r>
    <r>
      <rPr>
        <vertAlign val="superscript"/>
        <sz val="11"/>
        <color theme="1"/>
        <rFont val="Calibri"/>
        <family val="2"/>
        <scheme val="minor"/>
      </rPr>
      <t>2</t>
    </r>
  </si>
  <si>
    <t>Temperature</t>
  </si>
  <si>
    <t>[°C]</t>
  </si>
  <si>
    <t>PT</t>
  </si>
  <si>
    <t>GT</t>
  </si>
  <si>
    <t>3.2.1. Batter viscosity</t>
  </si>
  <si>
    <t>Figure 2</t>
  </si>
  <si>
    <t>Table 1</t>
  </si>
  <si>
    <t>3.2.2. Viscoelastic properties of cake batters</t>
  </si>
  <si>
    <t>Figure 3</t>
  </si>
  <si>
    <t>3.2.3. Rheological properties of batters during heating</t>
  </si>
  <si>
    <t>Figure 4</t>
  </si>
  <si>
    <t>MANUSCRIPT SECTION</t>
  </si>
  <si>
    <t>FIGURE/TABLE</t>
  </si>
  <si>
    <t>3.2.4. Water loss during baking, cake water activity (aw) and moisture content of crumb</t>
  </si>
  <si>
    <t>Table 2</t>
  </si>
  <si>
    <t>3.2.5. Colour properties of cake crumb</t>
  </si>
  <si>
    <t>Table 3</t>
  </si>
  <si>
    <t>3.2.6. Cake Height and Cellular Structure of the Crumb</t>
  </si>
  <si>
    <t>3.2.7. Textural properties of cakes</t>
  </si>
  <si>
    <t>initial weight</t>
  </si>
  <si>
    <t>final weight</t>
  </si>
  <si>
    <t>WL%</t>
  </si>
  <si>
    <t>Moisture</t>
  </si>
  <si>
    <t>NS FIBRUL</t>
  </si>
  <si>
    <t>aw</t>
  </si>
  <si>
    <t>RS FIBRUL</t>
  </si>
  <si>
    <t>Crust</t>
  </si>
  <si>
    <t>sample</t>
  </si>
  <si>
    <t>L*</t>
  </si>
  <si>
    <t>a*</t>
  </si>
  <si>
    <t>b*</t>
  </si>
  <si>
    <t>RS orafti</t>
  </si>
  <si>
    <t>RS fibruline</t>
  </si>
  <si>
    <t>height (cm)</t>
  </si>
  <si>
    <t>%Area</t>
  </si>
  <si>
    <t>Feret diameter</t>
  </si>
  <si>
    <t>cell density</t>
  </si>
  <si>
    <t>mean cell area</t>
  </si>
  <si>
    <t>cm</t>
  </si>
  <si>
    <t>Circ.</t>
  </si>
  <si>
    <t>cells/cm^2</t>
  </si>
  <si>
    <t>mm^2</t>
  </si>
  <si>
    <t>Firmness</t>
  </si>
  <si>
    <t>Springiness</t>
  </si>
  <si>
    <t>g</t>
  </si>
  <si>
    <t>%</t>
  </si>
  <si>
    <t>Force 1</t>
  </si>
  <si>
    <t>Ratio F 1:2</t>
  </si>
  <si>
    <t xml:space="preserve">3.2.8. Sensory profiling of cakes </t>
  </si>
  <si>
    <t>Table 4</t>
  </si>
  <si>
    <t>TITLE</t>
  </si>
  <si>
    <t>Effect of inulin type and sugar content on flow properties of cake batters at 25 °C. Control (full sugar cake batter), RS Orafti (30% sugar reduced cake batter with Orafti® HSI inulin), RS Fibruline (30% sugar reduced cake batter with Fibruline® Instant inulin. The data are mean values of replicates</t>
  </si>
  <si>
    <r>
      <t>Cake batter properties: Rheology (Power law model; K consistency index; n flow behavior index), thermal setting temperature (TST). and water loss during baking (WL). Control (full sugar cake batter), RS Orafti (30% sugar reduced cake batter with Orafti</t>
    </r>
    <r>
      <rPr>
        <vertAlign val="superscript"/>
        <sz val="12"/>
        <color theme="1"/>
        <rFont val="Calibri"/>
        <family val="2"/>
        <scheme val="minor"/>
      </rPr>
      <t>®</t>
    </r>
    <r>
      <rPr>
        <sz val="12"/>
        <color theme="1"/>
        <rFont val="Calibri"/>
        <family val="2"/>
        <scheme val="minor"/>
      </rPr>
      <t xml:space="preserve"> HSI inulin), RS Fibruline (30% sugar reduced cake batter with Fibruline</t>
    </r>
    <r>
      <rPr>
        <vertAlign val="superscript"/>
        <sz val="12"/>
        <color theme="1"/>
        <rFont val="Calibri"/>
        <family val="2"/>
        <scheme val="minor"/>
      </rPr>
      <t>®</t>
    </r>
    <r>
      <rPr>
        <sz val="12"/>
        <color theme="1"/>
        <rFont val="Calibri"/>
        <family val="2"/>
        <scheme val="minor"/>
      </rPr>
      <t xml:space="preserve"> Instant inulin).</t>
    </r>
  </si>
  <si>
    <t>Control</t>
  </si>
  <si>
    <t>Figure 2.</t>
  </si>
  <si>
    <t>VARIABLES</t>
  </si>
  <si>
    <t>ACRONYM</t>
  </si>
  <si>
    <t>Full sugar cakes</t>
  </si>
  <si>
    <t>30% sugar reduced cake with Orafti® HSI inulin</t>
  </si>
  <si>
    <t>RS Orafti</t>
  </si>
  <si>
    <t>RS Fiburline</t>
  </si>
  <si>
    <t>30% sugar reduced cake with Fibruline® Instant</t>
  </si>
  <si>
    <t>Resistance to flow [Pa·s]</t>
  </si>
  <si>
    <t>Force applied in one direction [1/s]</t>
  </si>
  <si>
    <t xml:space="preserve">LOCATION </t>
  </si>
  <si>
    <t>Figure 2 and Table 1</t>
  </si>
  <si>
    <t>RS Fibruline</t>
  </si>
  <si>
    <t>Shear rate</t>
  </si>
  <si>
    <t>Angualar frequency</t>
  </si>
  <si>
    <t>Rheological oscillation measurements[rad/s]</t>
  </si>
  <si>
    <t>Elastic component of a viscoelastic product [Pa]</t>
  </si>
  <si>
    <t xml:space="preserve"> Viscous component of a viscoelastic product [Pa]</t>
  </si>
  <si>
    <t>Elastic or Storage modulus (G')</t>
  </si>
  <si>
    <t>Viscous or Loss modulus (G'')</t>
  </si>
  <si>
    <t>Storage modulus (G′) and loss modulus (G΄΄) of cake batters. Control (full sugar cake batter), RS Orafti (30% sugar reduced cake batter with Orafti® HSI inulin), RS Fibruline (30% sugar reduced cake batter with Fibruline® Instant inulin). The data are mean values of replicates.</t>
  </si>
  <si>
    <r>
      <t>Complex modulus G* as a function of temperature of cake batters</t>
    </r>
    <r>
      <rPr>
        <sz val="9"/>
        <rFont val="Calibri"/>
        <family val="2"/>
        <scheme val="minor"/>
      </rPr>
      <t>.</t>
    </r>
    <r>
      <rPr>
        <b/>
        <sz val="9"/>
        <rFont val="Calibri"/>
        <family val="2"/>
        <scheme val="minor"/>
      </rPr>
      <t xml:space="preserve"> </t>
    </r>
    <r>
      <rPr>
        <sz val="12"/>
        <rFont val="Calibri"/>
        <family val="2"/>
        <scheme val="minor"/>
      </rPr>
      <t>Control (full sugar cake batter), RS Orafti (30% sugar reduced cake batter with Orafti® HSI inulin), RS Fibruline (30% sugar reduced cake batter with Fibruline® Instant inulin).</t>
    </r>
    <r>
      <rPr>
        <b/>
        <sz val="9"/>
        <rFont val="Calibri"/>
        <family val="2"/>
        <scheme val="minor"/>
      </rPr>
      <t xml:space="preserve"> </t>
    </r>
    <r>
      <rPr>
        <sz val="12"/>
        <rFont val="Calibri"/>
        <family val="2"/>
        <scheme val="minor"/>
      </rPr>
      <t>The data are mean values of replicates.</t>
    </r>
  </si>
  <si>
    <t>G*= Gꞌ + i Gꞌꞌ</t>
  </si>
  <si>
    <t>Complex shear modulus (G*)</t>
  </si>
  <si>
    <t xml:space="preserve">Figure 4. </t>
  </si>
  <si>
    <t xml:space="preserve">RS Orafti </t>
  </si>
  <si>
    <t>Weight Loss (WL)</t>
  </si>
  <si>
    <t>Weight Loss (WL) = initial weight of the batter - final weight after baking/initial weight [%]</t>
  </si>
  <si>
    <r>
      <t xml:space="preserve">Moisture: </t>
    </r>
    <r>
      <rPr>
        <sz val="11"/>
        <color theme="1"/>
        <rFont val="Calibri"/>
        <family val="2"/>
        <scheme val="minor"/>
      </rPr>
      <t>water available  in the system [%]</t>
    </r>
  </si>
  <si>
    <r>
      <rPr>
        <b/>
        <sz val="11"/>
        <color theme="1"/>
        <rFont val="Calibri"/>
        <family val="2"/>
        <scheme val="minor"/>
      </rPr>
      <t>Water activity (aw)</t>
    </r>
    <r>
      <rPr>
        <sz val="11"/>
        <color theme="1"/>
        <rFont val="Calibri"/>
        <family val="2"/>
        <scheme val="minor"/>
      </rPr>
      <t>: water available for microorganism to grow</t>
    </r>
  </si>
  <si>
    <t>Replicates</t>
  </si>
  <si>
    <r>
      <t>Cake properties: Mean values of water loss during baking (WL), moisture content and water activity. Control (full sugar cake batter), RS Orafti (30% sugar reduced cake batter with Orafti</t>
    </r>
    <r>
      <rPr>
        <vertAlign val="superscript"/>
        <sz val="12"/>
        <rFont val="Calibri"/>
        <family val="2"/>
        <scheme val="minor"/>
      </rPr>
      <t>®</t>
    </r>
    <r>
      <rPr>
        <sz val="12"/>
        <rFont val="Calibri"/>
        <family val="2"/>
        <scheme val="minor"/>
      </rPr>
      <t xml:space="preserve"> HSI inulin), RS Fibruline (30% sugar reduced cake batter with Fibruline</t>
    </r>
    <r>
      <rPr>
        <vertAlign val="superscript"/>
        <sz val="12"/>
        <rFont val="Calibri"/>
        <family val="2"/>
        <scheme val="minor"/>
      </rPr>
      <t>®</t>
    </r>
    <r>
      <rPr>
        <sz val="12"/>
        <rFont val="Calibri"/>
        <family val="2"/>
        <scheme val="minor"/>
      </rPr>
      <t xml:space="preserve"> Instant inulin).</t>
    </r>
  </si>
  <si>
    <t>Initial weight of the batter minus final weight after baking; all of these divided by the initial weight of the batter [%]</t>
  </si>
  <si>
    <t xml:space="preserve">Moisture </t>
  </si>
  <si>
    <t>Water activity (aw)</t>
  </si>
  <si>
    <t>Water available for microorganism to grow</t>
  </si>
  <si>
    <t>Water available in the system [%].</t>
  </si>
  <si>
    <r>
      <t xml:space="preserve">Lightness (L*): </t>
    </r>
    <r>
      <rPr>
        <sz val="11"/>
        <color theme="1"/>
        <rFont val="Calibri"/>
        <family val="2"/>
        <scheme val="minor"/>
      </rPr>
      <t>0 (black) and 100 (white)</t>
    </r>
  </si>
  <si>
    <t>Cake Crumb colour</t>
  </si>
  <si>
    <r>
      <t xml:space="preserve"> </t>
    </r>
    <r>
      <rPr>
        <sz val="11"/>
        <color theme="1"/>
        <rFont val="Calibri"/>
        <family val="2"/>
        <scheme val="minor"/>
      </rPr>
      <t>0 (black) and 100 (white)</t>
    </r>
  </si>
  <si>
    <r>
      <t xml:space="preserve"> </t>
    </r>
    <r>
      <rPr>
        <sz val="11"/>
        <color theme="1"/>
        <rFont val="Calibri"/>
        <family val="2"/>
        <scheme val="minor"/>
      </rPr>
      <t xml:space="preserve">-a* (greenness) and +a* (redness) </t>
    </r>
  </si>
  <si>
    <t>Lightness (L*)</t>
  </si>
  <si>
    <r>
      <rPr>
        <sz val="11"/>
        <color theme="1"/>
        <rFont val="Calibri"/>
        <family val="2"/>
        <scheme val="minor"/>
      </rPr>
      <t>-b* (blueness) and +b* (yellowness)</t>
    </r>
  </si>
  <si>
    <r>
      <rPr>
        <b/>
        <sz val="11"/>
        <color theme="1"/>
        <rFont val="Calibri"/>
        <family val="2"/>
        <scheme val="minor"/>
      </rPr>
      <t>Cell area:</t>
    </r>
    <r>
      <rPr>
        <sz val="11"/>
        <color theme="1"/>
        <rFont val="Calibri"/>
        <family val="2"/>
        <scheme val="minor"/>
      </rPr>
      <t xml:space="preserve"> mean value of the area of the cells measured (mm</t>
    </r>
    <r>
      <rPr>
        <vertAlign val="superscript"/>
        <sz val="11"/>
        <color theme="1"/>
        <rFont val="Calibri"/>
        <family val="2"/>
        <scheme val="minor"/>
      </rPr>
      <t>2</t>
    </r>
    <r>
      <rPr>
        <sz val="11"/>
        <color theme="1"/>
        <rFont val="Calibri"/>
        <family val="2"/>
        <scheme val="minor"/>
      </rPr>
      <t>)</t>
    </r>
  </si>
  <si>
    <t>Cell circularity</t>
  </si>
  <si>
    <r>
      <rPr>
        <b/>
        <sz val="11"/>
        <color theme="1"/>
        <rFont val="Calibri"/>
        <family val="2"/>
        <scheme val="minor"/>
      </rPr>
      <t>Cell circularity</t>
    </r>
    <r>
      <rPr>
        <sz val="11"/>
        <color theme="1"/>
        <rFont val="Calibri"/>
        <family val="2"/>
        <scheme val="minor"/>
      </rPr>
      <t>: circularity = 4π (area/ perimeter2) a circularity value of 1.0 indicates a perfect circle, and as the value approaches 0.0, it indicates an increasingly elongated polygon</t>
    </r>
  </si>
  <si>
    <r>
      <rPr>
        <b/>
        <sz val="11"/>
        <color theme="1"/>
        <rFont val="Calibri"/>
        <family val="2"/>
        <scheme val="minor"/>
      </rPr>
      <t>Cell density</t>
    </r>
    <r>
      <rPr>
        <sz val="11"/>
        <color theme="1"/>
        <rFont val="Calibri"/>
        <family val="2"/>
        <scheme val="minor"/>
      </rPr>
      <t>: number of cells per crumb area evaluated (cells/cm</t>
    </r>
    <r>
      <rPr>
        <vertAlign val="superscript"/>
        <sz val="11"/>
        <color theme="1"/>
        <rFont val="Calibri"/>
        <family val="2"/>
        <scheme val="minor"/>
      </rPr>
      <t>2</t>
    </r>
    <r>
      <rPr>
        <sz val="11"/>
        <color theme="1"/>
        <rFont val="Calibri"/>
        <family val="2"/>
        <scheme val="minor"/>
      </rPr>
      <t>)</t>
    </r>
  </si>
  <si>
    <r>
      <rPr>
        <b/>
        <sz val="11"/>
        <color theme="1"/>
        <rFont val="Calibri"/>
        <family val="2"/>
        <scheme val="minor"/>
      </rPr>
      <t>Firmness</t>
    </r>
    <r>
      <rPr>
        <sz val="11"/>
        <color theme="1"/>
        <rFont val="Calibri"/>
        <family val="2"/>
        <scheme val="minor"/>
      </rPr>
      <t>: the force value required to compress the sample by 25% of its height (grams force)</t>
    </r>
  </si>
  <si>
    <r>
      <rPr>
        <b/>
        <sz val="11"/>
        <color theme="1"/>
        <rFont val="Calibri"/>
        <family val="2"/>
        <scheme val="minor"/>
      </rPr>
      <t xml:space="preserve">Springiness: </t>
    </r>
    <r>
      <rPr>
        <sz val="11"/>
        <color theme="1"/>
        <rFont val="Calibri"/>
        <family val="2"/>
        <scheme val="minor"/>
      </rPr>
      <t>the force with which the crumb resisted the defined mechanical stress during compression (Fres/Fmax) x 100 [%]</t>
    </r>
  </si>
  <si>
    <r>
      <t xml:space="preserve">Colour coordinate a*: </t>
    </r>
    <r>
      <rPr>
        <sz val="11"/>
        <color theme="1"/>
        <rFont val="Calibri"/>
        <family val="2"/>
        <scheme val="minor"/>
      </rPr>
      <t xml:space="preserve">-a* (greenness) and +a* (redness) </t>
    </r>
  </si>
  <si>
    <r>
      <t xml:space="preserve">Colour coordinate b*: </t>
    </r>
    <r>
      <rPr>
        <sz val="11"/>
        <color theme="1"/>
        <rFont val="Calibri"/>
        <family val="2"/>
        <scheme val="minor"/>
      </rPr>
      <t>-b* (blueness) and +b* (yellowness)</t>
    </r>
  </si>
  <si>
    <r>
      <rPr>
        <b/>
        <sz val="11"/>
        <color theme="1"/>
        <rFont val="Calibri"/>
        <family val="2"/>
        <scheme val="minor"/>
      </rPr>
      <t>Height:</t>
    </r>
    <r>
      <rPr>
        <sz val="11"/>
        <color theme="1"/>
        <rFont val="Calibri"/>
        <family val="2"/>
        <scheme val="minor"/>
      </rPr>
      <t xml:space="preserve"> cake height was measured at the centre point from the cross section of the product [cm]</t>
    </r>
  </si>
  <si>
    <t>Height</t>
  </si>
  <si>
    <t>Cake height was measured at the centre point from the cross section of the product [cm]</t>
  </si>
  <si>
    <t>Cell area</t>
  </si>
  <si>
    <r>
      <t>Circularity = 4π (area/perimeter</t>
    </r>
    <r>
      <rPr>
        <vertAlign val="superscript"/>
        <sz val="11"/>
        <color theme="1"/>
        <rFont val="Calibri"/>
        <family val="2"/>
        <scheme val="minor"/>
      </rPr>
      <t>2</t>
    </r>
    <r>
      <rPr>
        <sz val="11"/>
        <color theme="1"/>
        <rFont val="Calibri"/>
        <family val="2"/>
        <scheme val="minor"/>
      </rPr>
      <t>) a circularity value of 1.0 indicates a perfect circle, and as the value approaches 0.0, it indicates an increasingly elongated polygon</t>
    </r>
  </si>
  <si>
    <r>
      <t>Number of cells per crumb area evaluated (cells/cm</t>
    </r>
    <r>
      <rPr>
        <vertAlign val="superscript"/>
        <sz val="11"/>
        <color theme="1"/>
        <rFont val="Calibri"/>
        <family val="2"/>
        <scheme val="minor"/>
      </rPr>
      <t>2</t>
    </r>
    <r>
      <rPr>
        <sz val="11"/>
        <color theme="1"/>
        <rFont val="Calibri"/>
        <family val="2"/>
        <scheme val="minor"/>
      </rPr>
      <t>)</t>
    </r>
  </si>
  <si>
    <r>
      <t>Mean value of the area of the cells measured (mm</t>
    </r>
    <r>
      <rPr>
        <vertAlign val="superscript"/>
        <sz val="11"/>
        <color theme="1"/>
        <rFont val="Calibri"/>
        <family val="2"/>
        <scheme val="minor"/>
      </rPr>
      <t>2</t>
    </r>
    <r>
      <rPr>
        <sz val="11"/>
        <color theme="1"/>
        <rFont val="Calibri"/>
        <family val="2"/>
        <scheme val="minor"/>
      </rPr>
      <t>)</t>
    </r>
  </si>
  <si>
    <t>Cell density</t>
  </si>
  <si>
    <t>The force value required to compress the sample by 25% of its height (grams force)</t>
  </si>
  <si>
    <t>The force with which the crumb resisted the defined mechanical stress during compression (Fres/Fmax) x 100 [%]</t>
  </si>
  <si>
    <t>LSD</t>
  </si>
  <si>
    <t>Prob</t>
  </si>
  <si>
    <t>Scale Type</t>
  </si>
  <si>
    <t>Low Scores</t>
  </si>
  <si>
    <t>Interaction F-value</t>
  </si>
  <si>
    <t>Interaction p-value</t>
  </si>
  <si>
    <t>RMSE</t>
  </si>
  <si>
    <t>Pre-Scaling</t>
  </si>
  <si>
    <t>Q2_1__Golden_colour</t>
  </si>
  <si>
    <t>&lt;.0001</t>
  </si>
  <si>
    <t>0---100</t>
  </si>
  <si>
    <t>No</t>
  </si>
  <si>
    <t>Q2_2__Size_of_bubbles</t>
  </si>
  <si>
    <t>Q2_3__Variation_in_bubble_size</t>
  </si>
  <si>
    <t>Q2_4__Dry_appearance</t>
  </si>
  <si>
    <t>Q2_5__Springiness_to_touch</t>
  </si>
  <si>
    <t>Q2_6__Firm_to_Touch</t>
  </si>
  <si>
    <t>Q2_7__Dry_to_touch</t>
  </si>
  <si>
    <t>Q2_8__Crumbly_when_pulled_apart</t>
  </si>
  <si>
    <t>Q2_9__Uneven_colour_patches</t>
  </si>
  <si>
    <t>Q3_1__Milky_(cooked_milk)</t>
  </si>
  <si>
    <t>Q3_2__Toasty_(Toasted_white_bread)</t>
  </si>
  <si>
    <t>Q3_3__Buttery_(melted_butter)</t>
  </si>
  <si>
    <t>Q3_4__Sweet</t>
  </si>
  <si>
    <t>Q3_5__Eggy_(scrambled_eggs)</t>
  </si>
  <si>
    <t>Q3_6__Musty_(staled_white__bread)</t>
  </si>
  <si>
    <t>Q4_1__Sweet</t>
  </si>
  <si>
    <t>Q4_2__Salty</t>
  </si>
  <si>
    <t>Q4_3__Buttery_(melted_butter)</t>
  </si>
  <si>
    <t>Q4_4__Milky_(cooked_milk)</t>
  </si>
  <si>
    <t>Q4_5__Toasty_(Toasted_white_bread)</t>
  </si>
  <si>
    <t>Q4_6__Eggy_(scrambled_eggs)</t>
  </si>
  <si>
    <t>Q4_7__Vegetable_oil</t>
  </si>
  <si>
    <t>Q5_1__Hardness_of_first__Bite_</t>
  </si>
  <si>
    <t>Q5_2__Rate_of_dispersion_(Dissolving)</t>
  </si>
  <si>
    <t>Q5_3__Dryness</t>
  </si>
  <si>
    <t>Q5_4__Mouth_coating</t>
  </si>
  <si>
    <t>Q5_5__Body_(dense_on_chewing)</t>
  </si>
  <si>
    <t>Q5_6__Salivating</t>
  </si>
  <si>
    <t>Q5_7__Cooling</t>
  </si>
  <si>
    <t>Q6_1__Builds_sweetness</t>
  </si>
  <si>
    <t>Q6_2__Metallic</t>
  </si>
  <si>
    <t>Q6_3__Bitter</t>
  </si>
  <si>
    <t>Q6_4__Eggy_(scrambled_eggs)</t>
  </si>
  <si>
    <t>Q6_5__Milky_(cooked_milk)</t>
  </si>
  <si>
    <t>Q6_6__Buttery_(melted_butter)</t>
  </si>
  <si>
    <t>Q6_7__Toasty_(Toasted_white_bread)</t>
  </si>
  <si>
    <t>Q6_8__Cooling</t>
  </si>
  <si>
    <t>Q6_9__Throat_catch</t>
  </si>
  <si>
    <t>Q6_10__Dryness</t>
  </si>
  <si>
    <t>Q6_11__Salivating</t>
  </si>
  <si>
    <t>Cake properties: Mean values of colour parameters, cake height and crumb cellular characteristics, firmness, and springiness. Control (full sugar cake), RS Orafti (30% sugar reduced cake with Orafti® HSI inulin), RS Fibruline (30% sugar reduced cake with Fibruline® Instant inulin).</t>
  </si>
  <si>
    <r>
      <t>Mean values of sensory attributes for cakes and biscuits prepared with standard sugar and reduced sugar content. Cakes samples: Control (full sugar cake), RS Orafti (30% sugar reduced cake with Orafti</t>
    </r>
    <r>
      <rPr>
        <vertAlign val="superscript"/>
        <sz val="12"/>
        <color theme="1"/>
        <rFont val="Calibri"/>
        <family val="2"/>
        <scheme val="minor"/>
      </rPr>
      <t>®</t>
    </r>
    <r>
      <rPr>
        <sz val="12"/>
        <color theme="1"/>
        <rFont val="Calibri"/>
        <family val="2"/>
        <scheme val="minor"/>
      </rPr>
      <t xml:space="preserve"> HSI inulin), RS Fibruline (30% sugar reduced cake with Fibruline</t>
    </r>
    <r>
      <rPr>
        <vertAlign val="superscript"/>
        <sz val="12"/>
        <color theme="1"/>
        <rFont val="Calibri"/>
        <family val="2"/>
        <scheme val="minor"/>
      </rPr>
      <t xml:space="preserve">® </t>
    </r>
    <r>
      <rPr>
        <sz val="12"/>
        <color theme="1"/>
        <rFont val="Calibri"/>
        <family val="2"/>
        <scheme val="minor"/>
      </rPr>
      <t>Instant inulin). Biscuit samples: Control (full sugar hard dough biscuit), RS Orafti (30% sugar reduced hard dough biscuit with Orafti</t>
    </r>
    <r>
      <rPr>
        <vertAlign val="superscript"/>
        <sz val="12"/>
        <color theme="1"/>
        <rFont val="Calibri"/>
        <family val="2"/>
        <scheme val="minor"/>
      </rPr>
      <t>®</t>
    </r>
    <r>
      <rPr>
        <sz val="12"/>
        <color theme="1"/>
        <rFont val="Calibri"/>
        <family val="2"/>
        <scheme val="minor"/>
      </rPr>
      <t xml:space="preserve"> HSI inulin).</t>
    </r>
  </si>
  <si>
    <t>Attribute</t>
  </si>
  <si>
    <t>Definition / Reference</t>
  </si>
  <si>
    <t>Anchors</t>
  </si>
  <si>
    <t>Appearance</t>
  </si>
  <si>
    <t>Golden colour</t>
  </si>
  <si>
    <t>Crumb colour ranging from light golden to dark golden</t>
  </si>
  <si>
    <t>Light to Dark</t>
  </si>
  <si>
    <t>Size of bubbles</t>
  </si>
  <si>
    <t>The bubble size ranging from small to large</t>
  </si>
  <si>
    <t>Small to Large</t>
  </si>
  <si>
    <t>Variation in bubble size</t>
  </si>
  <si>
    <t>Where some cakes are very even in bubbles size, other cakes may vary from small bubbles to very large bubbles</t>
  </si>
  <si>
    <t>Very Little to Lots</t>
  </si>
  <si>
    <t>Dry appearance</t>
  </si>
  <si>
    <t>Cake surface appears dry or moist</t>
  </si>
  <si>
    <t>Moist to Dry</t>
  </si>
  <si>
    <t>Springiness to touch</t>
  </si>
  <si>
    <t>Spongy when pressed with finger</t>
  </si>
  <si>
    <t>Not to Very</t>
  </si>
  <si>
    <t>Firm to touch</t>
  </si>
  <si>
    <t>Firmness when pressed with finger</t>
  </si>
  <si>
    <t>Dry to touch</t>
  </si>
  <si>
    <t>The perception of dryness when touching the sample</t>
  </si>
  <si>
    <t>Crumbly when pulled apart</t>
  </si>
  <si>
    <t>The extent to which the sample falls apart into small pieces when broken into two by hand</t>
  </si>
  <si>
    <t xml:space="preserve">Uneven colour parches </t>
  </si>
  <si>
    <t>The amount of visual uneven colour patches when cake broken into two by hand</t>
  </si>
  <si>
    <t>None to Lots</t>
  </si>
  <si>
    <t xml:space="preserve">Aroma </t>
  </si>
  <si>
    <t xml:space="preserve">Milky </t>
  </si>
  <si>
    <t>Cooked Milk aroma (UHT Milk)</t>
  </si>
  <si>
    <t>Buttery</t>
  </si>
  <si>
    <t>Melted butter aroma</t>
  </si>
  <si>
    <t>Toasty</t>
  </si>
  <si>
    <t>Aroma of toasted white bread</t>
  </si>
  <si>
    <t xml:space="preserve">Sweet </t>
  </si>
  <si>
    <t>Aroma of demerara sugar</t>
  </si>
  <si>
    <t>Eggy</t>
  </si>
  <si>
    <t>Aroma of scrambled egg whites</t>
  </si>
  <si>
    <t xml:space="preserve">Musty </t>
  </si>
  <si>
    <t xml:space="preserve">Aroma of staled white bread </t>
  </si>
  <si>
    <t>Taste -flavour</t>
  </si>
  <si>
    <t>Sweet</t>
  </si>
  <si>
    <t>Taste of sucrose (sugar) solution</t>
  </si>
  <si>
    <t>Low to Strong</t>
  </si>
  <si>
    <t>Standards were given as 5 anchors along the line scale</t>
  </si>
  <si>
    <t>Salty</t>
  </si>
  <si>
    <t>Taste of salt (sodium chloride) solution</t>
  </si>
  <si>
    <t>Milky</t>
  </si>
  <si>
    <t>Flavour of cooked milk</t>
  </si>
  <si>
    <t>Flavour of melted butter</t>
  </si>
  <si>
    <t>Flavour of toasted white bread</t>
  </si>
  <si>
    <t>Flavour of scrambled egg whites</t>
  </si>
  <si>
    <t>Vegetable oil</t>
  </si>
  <si>
    <t>Flavour of vegetable (rapeseed oil )</t>
  </si>
  <si>
    <t>Mouthfeel</t>
  </si>
  <si>
    <t>Hardness of first bite</t>
  </si>
  <si>
    <t>The force perceived when biting into cake</t>
  </si>
  <si>
    <t>Soft to Hard</t>
  </si>
  <si>
    <t xml:space="preserve">Rate of dispersion (dissolving) </t>
  </si>
  <si>
    <t xml:space="preserve">The rate at which the sample breaks down in the mouth </t>
  </si>
  <si>
    <t>Slow to Quick</t>
  </si>
  <si>
    <t>Dryness</t>
  </si>
  <si>
    <t>Cake feels moist or dry in the mouth during chewing</t>
  </si>
  <si>
    <t>Mouthcoating</t>
  </si>
  <si>
    <t xml:space="preserve">The extent to which the product coats the mouth </t>
  </si>
  <si>
    <t>Body (dense on chewing)</t>
  </si>
  <si>
    <t>How dense the product feels on chewing</t>
  </si>
  <si>
    <t>Light to Dense</t>
  </si>
  <si>
    <t>Salivating</t>
  </si>
  <si>
    <t xml:space="preserve">The amount of saliva production during product chewing </t>
  </si>
  <si>
    <t>Cooling</t>
  </si>
  <si>
    <t xml:space="preserve">The sensation of reduced temperature experienced during product chewing </t>
  </si>
  <si>
    <t>Aftereffects</t>
  </si>
  <si>
    <t>Builds sweetness</t>
  </si>
  <si>
    <t>The extent to which sweetness lasts after swallowing the product</t>
  </si>
  <si>
    <t>Metallic</t>
  </si>
  <si>
    <t>Taste of iron solution</t>
  </si>
  <si>
    <t>Bitter</t>
  </si>
  <si>
    <t>Taste or bitter (quinine) solution</t>
  </si>
  <si>
    <t>As for flavour</t>
  </si>
  <si>
    <t>As for mouthfeel</t>
  </si>
  <si>
    <t>Throat catch</t>
  </si>
  <si>
    <t>The extent to which the swallowing of the sample causes an unpleasant feeling- mild pain in the throat</t>
  </si>
  <si>
    <t>The feeling of moisture or dryness after swallowing of the sample</t>
  </si>
  <si>
    <t>Moist to dry</t>
  </si>
  <si>
    <t>The amount of saliva production after swallowing the cake</t>
  </si>
  <si>
    <t>Colour coordinate a*</t>
  </si>
  <si>
    <t>Colour coordinate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</si>
</sst>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
    <numFmt numFmtId="165" formatCode="0.0"/>
    <numFmt numFmtId="166" formatCode="0.000&quot; a&quot;"/>
    <numFmt numFmtId="167" formatCode="0.000&quot; b&quot;"/>
    <numFmt numFmtId="168" formatCode="0.000&quot; ab&quot;"/>
    <numFmt numFmtId="169" formatCode="0.000&quot; c&quot;"/>
    <numFmt numFmtId="170" formatCode="0.0000"/>
    <numFmt numFmtId="171" formatCode="0.0%"/>
  </numFmts>
  <fonts count="15" x14ac:knownFonts="1">
    <font>
      <sz val="11"/>
      <color theme="1"/>
      <name val="Calibri"/>
      <family val="2"/>
      <scheme val="minor"/>
    </font>
    <font>
      <b/>
      <sz val="11"/>
      <color theme="1"/>
      <name val="Calibri"/>
      <family val="2"/>
      <scheme val="minor"/>
    </font>
    <font>
      <sz val="11"/>
      <color theme="1" tint="0.499984740745262"/>
      <name val="Calibri"/>
      <family val="2"/>
      <scheme val="minor"/>
    </font>
    <font>
      <vertAlign val="superscript"/>
      <sz val="11"/>
      <color theme="1" tint="0.499984740745262"/>
      <name val="Calibri"/>
      <family val="2"/>
      <scheme val="minor"/>
    </font>
    <font>
      <vertAlign val="superscript"/>
      <sz val="11"/>
      <color theme="1"/>
      <name val="Calibri"/>
      <family val="2"/>
      <scheme val="minor"/>
    </font>
    <font>
      <b/>
      <sz val="11"/>
      <color theme="0"/>
      <name val="Calibri"/>
      <family val="2"/>
      <scheme val="minor"/>
    </font>
    <font>
      <sz val="12"/>
      <color theme="1"/>
      <name val="Calibri"/>
      <family val="2"/>
      <scheme val="minor"/>
    </font>
    <font>
      <vertAlign val="superscript"/>
      <sz val="12"/>
      <color theme="1"/>
      <name val="Calibri"/>
      <family val="2"/>
      <scheme val="minor"/>
    </font>
    <font>
      <sz val="12"/>
      <name val="Calibri"/>
      <family val="2"/>
      <scheme val="minor"/>
    </font>
    <font>
      <sz val="9"/>
      <name val="Calibri"/>
      <family val="2"/>
      <scheme val="minor"/>
    </font>
    <font>
      <b/>
      <sz val="9"/>
      <name val="Calibri"/>
      <family val="2"/>
      <scheme val="minor"/>
    </font>
    <font>
      <vertAlign val="superscript"/>
      <sz val="12"/>
      <name val="Calibri"/>
      <family val="2"/>
      <scheme val="minor"/>
    </font>
    <font>
      <sz val="10"/>
      <name val="Arial"/>
      <family val="2"/>
    </font>
    <font>
      <b/>
      <sz val="10"/>
      <color indexed="8"/>
      <name val="Arial"/>
      <family val="2"/>
    </font>
    <font>
      <sz val="8"/>
      <color indexed="8"/>
      <name val="Arial"/>
      <family val="2"/>
    </font>
  </fonts>
  <fills count="3">
    <fill>
      <patternFill patternType="none"/>
    </fill>
    <fill>
      <patternFill patternType="gray125"/>
    </fill>
    <fill>
      <patternFill patternType="solid">
        <fgColor theme="1"/>
        <bgColor indexed="64"/>
      </patternFill>
    </fill>
  </fills>
  <borders count="20">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ck">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12" fillId="0" borderId="0"/>
  </cellStyleXfs>
  <cellXfs count="70">
    <xf numFmtId="0" fontId="0" fillId="0" borderId="0" xfId="0"/>
    <xf numFmtId="2" fontId="0" fillId="0" borderId="0" xfId="0" applyNumberFormat="1"/>
    <xf numFmtId="164" fontId="0" fillId="0" borderId="0" xfId="0" applyNumberFormat="1"/>
    <xf numFmtId="11" fontId="0" fillId="0" borderId="0" xfId="0" applyNumberFormat="1"/>
    <xf numFmtId="165" fontId="0" fillId="0" borderId="0" xfId="0" applyNumberFormat="1"/>
    <xf numFmtId="0" fontId="1" fillId="0" borderId="0" xfId="0" applyFont="1"/>
    <xf numFmtId="0" fontId="2" fillId="0" borderId="0" xfId="0" applyFont="1"/>
    <xf numFmtId="0" fontId="1" fillId="0" borderId="0" xfId="0" applyFont="1" applyAlignment="1">
      <alignment horizontal="center"/>
    </xf>
    <xf numFmtId="1" fontId="0" fillId="0" borderId="0" xfId="0" applyNumberFormat="1"/>
    <xf numFmtId="170" fontId="0" fillId="0" borderId="0" xfId="0" applyNumberFormat="1"/>
    <xf numFmtId="0" fontId="0" fillId="0" borderId="0" xfId="0" applyAlignment="1">
      <alignment vertical="center"/>
    </xf>
    <xf numFmtId="0" fontId="6" fillId="0" borderId="0" xfId="0" applyFont="1" applyAlignment="1">
      <alignment vertical="center" wrapText="1"/>
    </xf>
    <xf numFmtId="0" fontId="6" fillId="0" borderId="0" xfId="0" applyFont="1" applyAlignment="1">
      <alignment wrapText="1"/>
    </xf>
    <xf numFmtId="0" fontId="1" fillId="0" borderId="0" xfId="0" applyFont="1" applyBorder="1"/>
    <xf numFmtId="0" fontId="0" fillId="0" borderId="0" xfId="0" applyBorder="1"/>
    <xf numFmtId="0" fontId="0" fillId="0" borderId="0" xfId="0" applyBorder="1" applyAlignment="1">
      <alignment horizontal="center"/>
    </xf>
    <xf numFmtId="49" fontId="0" fillId="0" borderId="0" xfId="0" applyNumberFormat="1" applyBorder="1" applyAlignment="1">
      <alignment horizontal="center"/>
    </xf>
    <xf numFmtId="49" fontId="0" fillId="0" borderId="0" xfId="0" applyNumberFormat="1" applyBorder="1"/>
    <xf numFmtId="166" fontId="0" fillId="0" borderId="0" xfId="0" applyNumberFormat="1" applyBorder="1"/>
    <xf numFmtId="167" fontId="0" fillId="0" borderId="0" xfId="0" applyNumberFormat="1" applyBorder="1"/>
    <xf numFmtId="164" fontId="0" fillId="0" borderId="0" xfId="0" applyNumberFormat="1" applyBorder="1" applyAlignment="1">
      <alignment horizontal="right"/>
    </xf>
    <xf numFmtId="0" fontId="0" fillId="0" borderId="0" xfId="0" applyBorder="1" applyAlignment="1">
      <alignment horizontal="right"/>
    </xf>
    <xf numFmtId="0" fontId="0" fillId="0" borderId="0" xfId="0" applyFont="1" applyAlignment="1">
      <alignment horizontal="center"/>
    </xf>
    <xf numFmtId="0" fontId="0" fillId="0" borderId="0" xfId="0" applyAlignment="1">
      <alignment horizontal="center"/>
    </xf>
    <xf numFmtId="2" fontId="0" fillId="0" borderId="0" xfId="0" applyNumberFormat="1" applyAlignment="1">
      <alignment horizontal="center"/>
    </xf>
    <xf numFmtId="0" fontId="0" fillId="0" borderId="2"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2" fontId="0" fillId="0" borderId="0" xfId="0" applyNumberFormat="1" applyBorder="1" applyAlignment="1">
      <alignment horizontal="center"/>
    </xf>
    <xf numFmtId="2" fontId="0" fillId="0" borderId="7" xfId="0" applyNumberFormat="1" applyBorder="1" applyAlignment="1">
      <alignment horizontal="center"/>
    </xf>
    <xf numFmtId="168" fontId="0" fillId="0" borderId="0" xfId="0" applyNumberFormat="1" applyBorder="1"/>
    <xf numFmtId="169" fontId="0" fillId="0" borderId="0" xfId="0" applyNumberFormat="1" applyBorder="1"/>
    <xf numFmtId="0" fontId="8" fillId="0" borderId="0" xfId="0" applyFont="1" applyAlignment="1">
      <alignment horizontal="justify" vertical="center"/>
    </xf>
    <xf numFmtId="0" fontId="0" fillId="0" borderId="0" xfId="0" applyAlignment="1">
      <alignment wrapText="1"/>
    </xf>
    <xf numFmtId="0" fontId="1" fillId="0" borderId="0" xfId="0" applyFont="1" applyAlignment="1">
      <alignment wrapText="1"/>
    </xf>
    <xf numFmtId="0" fontId="1" fillId="0" borderId="0" xfId="0" quotePrefix="1" applyFont="1" applyAlignment="1">
      <alignment wrapText="1"/>
    </xf>
    <xf numFmtId="0" fontId="12" fillId="0" borderId="0" xfId="1" applyAlignment="1">
      <alignment horizontal="right"/>
    </xf>
    <xf numFmtId="165" fontId="13" fillId="0" borderId="0" xfId="1" applyNumberFormat="1" applyFont="1" applyAlignment="1">
      <alignment textRotation="90"/>
    </xf>
    <xf numFmtId="165" fontId="12" fillId="0" borderId="0" xfId="1" applyNumberFormat="1" applyAlignment="1">
      <alignment textRotation="90"/>
    </xf>
    <xf numFmtId="170" fontId="12" fillId="0" borderId="0" xfId="1" applyNumberFormat="1" applyAlignment="1">
      <alignment horizontal="right" textRotation="90"/>
    </xf>
    <xf numFmtId="0" fontId="12" fillId="0" borderId="0" xfId="1" applyAlignment="1">
      <alignment horizontal="right" textRotation="90"/>
    </xf>
    <xf numFmtId="171" fontId="12" fillId="0" borderId="0" xfId="1" applyNumberFormat="1" applyAlignment="1">
      <alignment textRotation="90"/>
    </xf>
    <xf numFmtId="165" fontId="12" fillId="0" borderId="0" xfId="1" applyNumberFormat="1" applyAlignment="1">
      <alignment horizontal="right" textRotation="90"/>
    </xf>
    <xf numFmtId="0" fontId="12" fillId="0" borderId="0" xfId="1" applyAlignment="1">
      <alignment textRotation="90"/>
    </xf>
    <xf numFmtId="0" fontId="12" fillId="0" borderId="0" xfId="1"/>
    <xf numFmtId="165" fontId="12" fillId="0" borderId="0" xfId="1" applyNumberFormat="1"/>
    <xf numFmtId="170" fontId="12" fillId="0" borderId="0" xfId="1" applyNumberFormat="1" applyAlignment="1">
      <alignment horizontal="right"/>
    </xf>
    <xf numFmtId="171" fontId="12" fillId="0" borderId="0" xfId="1" applyNumberFormat="1"/>
    <xf numFmtId="165" fontId="12" fillId="0" borderId="0" xfId="1" applyNumberFormat="1" applyAlignment="1">
      <alignment horizontal="right"/>
    </xf>
    <xf numFmtId="170" fontId="12" fillId="0" borderId="0" xfId="1" applyNumberFormat="1"/>
    <xf numFmtId="0" fontId="0" fillId="0" borderId="0" xfId="0" applyFill="1" applyAlignment="1">
      <alignment vertical="center"/>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5" fillId="2" borderId="0" xfId="0" applyFont="1" applyFill="1"/>
    <xf numFmtId="0" fontId="0" fillId="0" borderId="0" xfId="0" applyAlignment="1">
      <alignment horizontal="left" vertical="center" wrapText="1"/>
    </xf>
    <xf numFmtId="0" fontId="6" fillId="0" borderId="16" xfId="0" applyFont="1" applyBorder="1" applyAlignment="1">
      <alignment vertical="center" wrapText="1"/>
    </xf>
    <xf numFmtId="0" fontId="6" fillId="0" borderId="10" xfId="0" applyFont="1" applyBorder="1" applyAlignment="1">
      <alignment vertical="center" wrapText="1"/>
    </xf>
    <xf numFmtId="0" fontId="6" fillId="0" borderId="17" xfId="0" applyFont="1" applyBorder="1" applyAlignment="1">
      <alignment vertical="center" wrapText="1"/>
    </xf>
    <xf numFmtId="0" fontId="6" fillId="0" borderId="19" xfId="0" applyFont="1"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6" fillId="0" borderId="11" xfId="0" applyFont="1" applyBorder="1" applyAlignment="1">
      <alignment vertical="center" wrapText="1"/>
    </xf>
    <xf numFmtId="0" fontId="6" fillId="0" borderId="18" xfId="0" applyFont="1" applyBorder="1" applyAlignment="1">
      <alignment vertical="center" wrapText="1"/>
    </xf>
  </cellXfs>
  <cellStyles count="2">
    <cellStyle name="Normal" xfId="0" builtinId="0"/>
    <cellStyle name="Normal 2" xfId="1" xr:uid="{CF329988-68D3-4E57-8956-CE5AD9A2795A}"/>
  </cellStyles>
  <dxfs count="2">
    <dxf>
      <font>
        <b/>
        <i val="0"/>
        <condense val="0"/>
        <extend val="0"/>
        <color indexed="10"/>
      </font>
    </dxf>
    <dxf>
      <font>
        <b/>
        <i val="0"/>
        <condense val="0"/>
        <extend val="0"/>
        <color indexed="10"/>
      </font>
    </dxf>
  </dxfs>
  <tableStyles count="0" defaultTableStyle="TableStyleMedium2" defaultPivotStyle="PivotStyleLight16"/>
  <colors>
    <mruColors>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solidFill>
                  <a:schemeClr val="tx1"/>
                </a:solidFill>
              </a:rPr>
              <a:t>Viscosity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'Figure 2 and Table 1_Viscosity'!$A$2</c:f>
              <c:strCache>
                <c:ptCount val="1"/>
                <c:pt idx="0">
                  <c:v>Control</c:v>
                </c:pt>
              </c:strCache>
            </c:strRef>
          </c:tx>
          <c:spPr>
            <a:ln w="19050" cap="rnd">
              <a:noFill/>
              <a:round/>
            </a:ln>
            <a:effectLst/>
          </c:spPr>
          <c:marker>
            <c:symbol val="circle"/>
            <c:size val="5"/>
            <c:spPr>
              <a:solidFill>
                <a:schemeClr val="tx1"/>
              </a:solidFill>
              <a:ln w="9525">
                <a:solidFill>
                  <a:schemeClr val="tx1"/>
                </a:solidFill>
              </a:ln>
              <a:effectLst/>
            </c:spPr>
          </c:marker>
          <c:xVal>
            <c:numRef>
              <c:f>'Figure 2 and Table 1_Viscosity'!$A$5:$A$22</c:f>
              <c:numCache>
                <c:formatCode>0.00</c:formatCode>
                <c:ptCount val="18"/>
                <c:pt idx="0">
                  <c:v>0.01</c:v>
                </c:pt>
                <c:pt idx="1">
                  <c:v>1.7199999999999997E-2</c:v>
                </c:pt>
                <c:pt idx="2">
                  <c:v>2.9600000000000005E-2</c:v>
                </c:pt>
                <c:pt idx="3">
                  <c:v>5.0800000000000005E-2</c:v>
                </c:pt>
                <c:pt idx="4">
                  <c:v>8.7300000000000003E-2</c:v>
                </c:pt>
                <c:pt idx="5">
                  <c:v>0.15</c:v>
                </c:pt>
                <c:pt idx="6">
                  <c:v>0.25800000000000001</c:v>
                </c:pt>
                <c:pt idx="7">
                  <c:v>0.44400000000000001</c:v>
                </c:pt>
                <c:pt idx="8">
                  <c:v>0.76300000000000001</c:v>
                </c:pt>
                <c:pt idx="9">
                  <c:v>1.3100000000000003</c:v>
                </c:pt>
                <c:pt idx="10">
                  <c:v>2.25</c:v>
                </c:pt>
                <c:pt idx="11">
                  <c:v>3.8716666666666666</c:v>
                </c:pt>
                <c:pt idx="12">
                  <c:v>6.6599999999999993</c:v>
                </c:pt>
                <c:pt idx="13">
                  <c:v>11.5</c:v>
                </c:pt>
                <c:pt idx="14">
                  <c:v>19.7</c:v>
                </c:pt>
                <c:pt idx="15">
                  <c:v>33.983333333333334</c:v>
                </c:pt>
                <c:pt idx="16">
                  <c:v>54.666666666666664</c:v>
                </c:pt>
                <c:pt idx="17">
                  <c:v>87.533333333333317</c:v>
                </c:pt>
              </c:numCache>
            </c:numRef>
          </c:xVal>
          <c:yVal>
            <c:numRef>
              <c:f>'Figure 2 and Table 1_Viscosity'!$B$5:$B$22</c:f>
              <c:numCache>
                <c:formatCode>0.00</c:formatCode>
                <c:ptCount val="18"/>
                <c:pt idx="0">
                  <c:v>125.86694369912807</c:v>
                </c:pt>
                <c:pt idx="1">
                  <c:v>103.76701480874526</c:v>
                </c:pt>
                <c:pt idx="2">
                  <c:v>82.824626495514622</c:v>
                </c:pt>
                <c:pt idx="3">
                  <c:v>66.617012367225357</c:v>
                </c:pt>
                <c:pt idx="4">
                  <c:v>52.746916871314369</c:v>
                </c:pt>
                <c:pt idx="5">
                  <c:v>41.550468225293088</c:v>
                </c:pt>
                <c:pt idx="6">
                  <c:v>32.77026179949015</c:v>
                </c:pt>
                <c:pt idx="7">
                  <c:v>25.847883566060474</c:v>
                </c:pt>
                <c:pt idx="8">
                  <c:v>20.49670084534597</c:v>
                </c:pt>
                <c:pt idx="9">
                  <c:v>16.311293582793201</c:v>
                </c:pt>
                <c:pt idx="10">
                  <c:v>13.004556321710419</c:v>
                </c:pt>
                <c:pt idx="11">
                  <c:v>10.373315541673039</c:v>
                </c:pt>
                <c:pt idx="12">
                  <c:v>8.2923646307971257</c:v>
                </c:pt>
                <c:pt idx="13">
                  <c:v>6.6165544566943248</c:v>
                </c:pt>
                <c:pt idx="14">
                  <c:v>5.2895355637767745</c:v>
                </c:pt>
                <c:pt idx="15">
                  <c:v>4.2215555245819258</c:v>
                </c:pt>
                <c:pt idx="16">
                  <c:v>3.4664828316465326</c:v>
                </c:pt>
                <c:pt idx="17">
                  <c:v>2.8398345761231707</c:v>
                </c:pt>
              </c:numCache>
            </c:numRef>
          </c:yVal>
          <c:smooth val="0"/>
          <c:extLst>
            <c:ext xmlns:c16="http://schemas.microsoft.com/office/drawing/2014/chart" uri="{C3380CC4-5D6E-409C-BE32-E72D297353CC}">
              <c16:uniqueId val="{00000000-08F3-4F36-A472-242FDC759CD4}"/>
            </c:ext>
          </c:extLst>
        </c:ser>
        <c:ser>
          <c:idx val="1"/>
          <c:order val="1"/>
          <c:tx>
            <c:strRef>
              <c:f>'Figure 2 and Table 1_Viscosity'!$D$2</c:f>
              <c:strCache>
                <c:ptCount val="1"/>
                <c:pt idx="0">
                  <c:v>RS ORAFTI</c:v>
                </c:pt>
              </c:strCache>
            </c:strRef>
          </c:tx>
          <c:spPr>
            <a:ln w="25400" cap="rnd">
              <a:noFill/>
              <a:round/>
            </a:ln>
            <a:effectLst/>
          </c:spPr>
          <c:marker>
            <c:symbol val="x"/>
            <c:size val="5"/>
            <c:spPr>
              <a:noFill/>
              <a:ln w="9525">
                <a:solidFill>
                  <a:schemeClr val="tx1"/>
                </a:solidFill>
              </a:ln>
              <a:effectLst/>
            </c:spPr>
          </c:marker>
          <c:xVal>
            <c:numRef>
              <c:f>'Figure 2 and Table 1_Viscosity'!$D$5:$D$22</c:f>
              <c:numCache>
                <c:formatCode>0.00</c:formatCode>
                <c:ptCount val="18"/>
                <c:pt idx="0">
                  <c:v>0.01</c:v>
                </c:pt>
                <c:pt idx="1">
                  <c:v>1.7199999999999997E-2</c:v>
                </c:pt>
                <c:pt idx="2">
                  <c:v>2.9600000000000005E-2</c:v>
                </c:pt>
                <c:pt idx="3">
                  <c:v>5.0800000000000005E-2</c:v>
                </c:pt>
                <c:pt idx="4">
                  <c:v>8.7300000000000003E-2</c:v>
                </c:pt>
                <c:pt idx="5">
                  <c:v>0.15</c:v>
                </c:pt>
                <c:pt idx="6">
                  <c:v>0.25800000000000001</c:v>
                </c:pt>
                <c:pt idx="7">
                  <c:v>0.44400000000000001</c:v>
                </c:pt>
                <c:pt idx="8">
                  <c:v>0.76300000000000001</c:v>
                </c:pt>
                <c:pt idx="9">
                  <c:v>1.3100000000000003</c:v>
                </c:pt>
                <c:pt idx="10">
                  <c:v>2.25</c:v>
                </c:pt>
                <c:pt idx="11">
                  <c:v>3.8783333333333325</c:v>
                </c:pt>
                <c:pt idx="12">
                  <c:v>6.6599999999999993</c:v>
                </c:pt>
                <c:pt idx="13">
                  <c:v>11.5</c:v>
                </c:pt>
                <c:pt idx="14">
                  <c:v>19.7</c:v>
                </c:pt>
                <c:pt idx="15">
                  <c:v>33.849999999999994</c:v>
                </c:pt>
                <c:pt idx="16">
                  <c:v>54.93333333333333</c:v>
                </c:pt>
                <c:pt idx="17">
                  <c:v>88.866666666666674</c:v>
                </c:pt>
              </c:numCache>
            </c:numRef>
          </c:xVal>
          <c:yVal>
            <c:numRef>
              <c:f>'Figure 2 and Table 1_Viscosity'!$E$5:$E$22</c:f>
              <c:numCache>
                <c:formatCode>0.00</c:formatCode>
                <c:ptCount val="18"/>
                <c:pt idx="0">
                  <c:v>127.48133333333334</c:v>
                </c:pt>
                <c:pt idx="1">
                  <c:v>118.46750000000002</c:v>
                </c:pt>
                <c:pt idx="2">
                  <c:v>96.586166666666671</c:v>
                </c:pt>
                <c:pt idx="3">
                  <c:v>75.315666666666672</c:v>
                </c:pt>
                <c:pt idx="4">
                  <c:v>58.468833333333329</c:v>
                </c:pt>
                <c:pt idx="5">
                  <c:v>45.374166666666667</c:v>
                </c:pt>
                <c:pt idx="6">
                  <c:v>35.473666666666666</c:v>
                </c:pt>
                <c:pt idx="7">
                  <c:v>28.014999999999997</c:v>
                </c:pt>
                <c:pt idx="8">
                  <c:v>22.356333333333335</c:v>
                </c:pt>
                <c:pt idx="9">
                  <c:v>17.938333333333333</c:v>
                </c:pt>
                <c:pt idx="10">
                  <c:v>14.472</c:v>
                </c:pt>
                <c:pt idx="11">
                  <c:v>11.691333333333334</c:v>
                </c:pt>
                <c:pt idx="12">
                  <c:v>9.4438999999999993</c:v>
                </c:pt>
                <c:pt idx="13">
                  <c:v>7.6147166666666664</c:v>
                </c:pt>
                <c:pt idx="14">
                  <c:v>6.1130166666666668</c:v>
                </c:pt>
                <c:pt idx="15">
                  <c:v>4.8931666666666667</c:v>
                </c:pt>
                <c:pt idx="16">
                  <c:v>4.1267500000000004</c:v>
                </c:pt>
                <c:pt idx="17">
                  <c:v>3.4200666666666666</c:v>
                </c:pt>
              </c:numCache>
            </c:numRef>
          </c:yVal>
          <c:smooth val="0"/>
          <c:extLst>
            <c:ext xmlns:c16="http://schemas.microsoft.com/office/drawing/2014/chart" uri="{C3380CC4-5D6E-409C-BE32-E72D297353CC}">
              <c16:uniqueId val="{00000001-08F3-4F36-A472-242FDC759CD4}"/>
            </c:ext>
          </c:extLst>
        </c:ser>
        <c:ser>
          <c:idx val="3"/>
          <c:order val="2"/>
          <c:tx>
            <c:strRef>
              <c:f>'Figure 2 and Table 1_Viscosity'!$G$2</c:f>
              <c:strCache>
                <c:ptCount val="1"/>
                <c:pt idx="0">
                  <c:v>RS FIBRULINE</c:v>
                </c:pt>
              </c:strCache>
            </c:strRef>
          </c:tx>
          <c:spPr>
            <a:ln w="25400" cap="rnd">
              <a:noFill/>
              <a:round/>
            </a:ln>
            <a:effectLst/>
          </c:spPr>
          <c:marker>
            <c:symbol val="square"/>
            <c:size val="5"/>
            <c:spPr>
              <a:solidFill>
                <a:schemeClr val="tx1"/>
              </a:solidFill>
              <a:ln w="9525">
                <a:solidFill>
                  <a:schemeClr val="tx1"/>
                </a:solidFill>
              </a:ln>
              <a:effectLst/>
            </c:spPr>
          </c:marker>
          <c:xVal>
            <c:numRef>
              <c:f>'Figure 2 and Table 1_Viscosity'!$G$5:$G$22</c:f>
              <c:numCache>
                <c:formatCode>0.00</c:formatCode>
                <c:ptCount val="18"/>
                <c:pt idx="0">
                  <c:v>0.01</c:v>
                </c:pt>
                <c:pt idx="1">
                  <c:v>1.72E-2</c:v>
                </c:pt>
                <c:pt idx="2">
                  <c:v>2.9600000000000001E-2</c:v>
                </c:pt>
                <c:pt idx="3">
                  <c:v>5.0799999999999998E-2</c:v>
                </c:pt>
                <c:pt idx="4">
                  <c:v>8.7300000000000003E-2</c:v>
                </c:pt>
                <c:pt idx="5">
                  <c:v>0.15</c:v>
                </c:pt>
                <c:pt idx="6">
                  <c:v>0.25800000000000001</c:v>
                </c:pt>
                <c:pt idx="7">
                  <c:v>0.44400000000000001</c:v>
                </c:pt>
                <c:pt idx="8">
                  <c:v>0.76300000000000001</c:v>
                </c:pt>
                <c:pt idx="9">
                  <c:v>1.31</c:v>
                </c:pt>
                <c:pt idx="10">
                  <c:v>2.25</c:v>
                </c:pt>
                <c:pt idx="11">
                  <c:v>3.87</c:v>
                </c:pt>
                <c:pt idx="12">
                  <c:v>6.66</c:v>
                </c:pt>
                <c:pt idx="13">
                  <c:v>11.5</c:v>
                </c:pt>
                <c:pt idx="14">
                  <c:v>19.7</c:v>
                </c:pt>
                <c:pt idx="15">
                  <c:v>33.9</c:v>
                </c:pt>
                <c:pt idx="16">
                  <c:v>55.35</c:v>
                </c:pt>
                <c:pt idx="17">
                  <c:v>89.800000000000011</c:v>
                </c:pt>
              </c:numCache>
            </c:numRef>
          </c:xVal>
          <c:yVal>
            <c:numRef>
              <c:f>'Figure 2 and Table 1_Viscosity'!$H$5:$H$22</c:f>
              <c:numCache>
                <c:formatCode>0.00</c:formatCode>
                <c:ptCount val="18"/>
                <c:pt idx="0">
                  <c:v>2121.9503141006317</c:v>
                </c:pt>
                <c:pt idx="1">
                  <c:v>1642.8820069950489</c:v>
                </c:pt>
                <c:pt idx="2">
                  <c:v>1193.364275221315</c:v>
                </c:pt>
                <c:pt idx="3">
                  <c:v>852.51895113984006</c:v>
                </c:pt>
                <c:pt idx="4">
                  <c:v>599.31545403122334</c:v>
                </c:pt>
                <c:pt idx="5">
                  <c:v>426.88683050595625</c:v>
                </c:pt>
                <c:pt idx="6">
                  <c:v>294.13577453000971</c:v>
                </c:pt>
                <c:pt idx="7">
                  <c:v>214.34815924191525</c:v>
                </c:pt>
                <c:pt idx="8">
                  <c:v>153.15994317308372</c:v>
                </c:pt>
                <c:pt idx="9">
                  <c:v>113.79115683433777</c:v>
                </c:pt>
                <c:pt idx="10">
                  <c:v>82.318549718480128</c:v>
                </c:pt>
                <c:pt idx="11">
                  <c:v>59.584456049616882</c:v>
                </c:pt>
                <c:pt idx="12">
                  <c:v>43.181495815770681</c:v>
                </c:pt>
                <c:pt idx="13">
                  <c:v>31.363387851963022</c:v>
                </c:pt>
                <c:pt idx="14">
                  <c:v>22.813762816505101</c:v>
                </c:pt>
                <c:pt idx="15">
                  <c:v>16.80232367851016</c:v>
                </c:pt>
                <c:pt idx="16">
                  <c:v>13.231930780587954</c:v>
                </c:pt>
                <c:pt idx="17">
                  <c:v>10.553003434593647</c:v>
                </c:pt>
              </c:numCache>
            </c:numRef>
          </c:yVal>
          <c:smooth val="0"/>
          <c:extLst>
            <c:ext xmlns:c16="http://schemas.microsoft.com/office/drawing/2014/chart" uri="{C3380CC4-5D6E-409C-BE32-E72D297353CC}">
              <c16:uniqueId val="{00000003-08F3-4F36-A472-242FDC759CD4}"/>
            </c:ext>
          </c:extLst>
        </c:ser>
        <c:dLbls>
          <c:showLegendKey val="0"/>
          <c:showVal val="0"/>
          <c:showCatName val="0"/>
          <c:showSerName val="0"/>
          <c:showPercent val="0"/>
          <c:showBubbleSize val="0"/>
        </c:dLbls>
        <c:axId val="486571296"/>
        <c:axId val="487622880"/>
      </c:scatterChart>
      <c:valAx>
        <c:axId val="486571296"/>
        <c:scaling>
          <c:logBase val="10"/>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50">
                    <a:solidFill>
                      <a:schemeClr val="tx1"/>
                    </a:solidFill>
                  </a:rPr>
                  <a:t>Shear rate (1/s)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487622880"/>
        <c:crosses val="autoZero"/>
        <c:crossBetween val="midCat"/>
      </c:valAx>
      <c:valAx>
        <c:axId val="487622880"/>
        <c:scaling>
          <c:logBase val="10"/>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50">
                    <a:solidFill>
                      <a:schemeClr val="tx1"/>
                    </a:solidFill>
                  </a:rPr>
                  <a:t>Viscosity (Pa</a:t>
                </a:r>
                <a:r>
                  <a:rPr lang="en-GB" sz="1050" baseline="0">
                    <a:solidFill>
                      <a:schemeClr val="tx1"/>
                    </a:solidFill>
                  </a:rPr>
                  <a:t> </a:t>
                </a:r>
                <a:r>
                  <a:rPr lang="en-GB" sz="1050" baseline="0">
                    <a:solidFill>
                      <a:schemeClr val="tx1"/>
                    </a:solidFill>
                    <a:latin typeface="Times New Roman" panose="02020603050405020304" pitchFamily="18" charset="0"/>
                    <a:cs typeface="Times New Roman" panose="02020603050405020304" pitchFamily="18" charset="0"/>
                  </a:rPr>
                  <a:t>∙s)</a:t>
                </a:r>
                <a:endParaRPr lang="en-GB" sz="1050">
                  <a:solidFill>
                    <a:schemeClr val="tx1"/>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486571296"/>
        <c:crossesAt val="1.0000000000000002E-2"/>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wer"/>
            <c:dispRSqr val="1"/>
            <c:dispEq val="1"/>
            <c:trendlineLbl>
              <c:layout>
                <c:manualLayout>
                  <c:x val="-6.4182633420822394E-2"/>
                  <c:y val="-0.6184674832312627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Control_viscosity!$A$14:$A$21</c:f>
              <c:numCache>
                <c:formatCode>General</c:formatCode>
                <c:ptCount val="8"/>
                <c:pt idx="0">
                  <c:v>2.25</c:v>
                </c:pt>
                <c:pt idx="1">
                  <c:v>3.87</c:v>
                </c:pt>
                <c:pt idx="2">
                  <c:v>6.66</c:v>
                </c:pt>
                <c:pt idx="3">
                  <c:v>11.5</c:v>
                </c:pt>
                <c:pt idx="4">
                  <c:v>19.7</c:v>
                </c:pt>
                <c:pt idx="5">
                  <c:v>33.9</c:v>
                </c:pt>
                <c:pt idx="6">
                  <c:v>54.8</c:v>
                </c:pt>
                <c:pt idx="7">
                  <c:v>88.1</c:v>
                </c:pt>
              </c:numCache>
            </c:numRef>
          </c:xVal>
          <c:yVal>
            <c:numRef>
              <c:f>Control_viscosity!$B$14:$B$21</c:f>
              <c:numCache>
                <c:formatCode>0.00</c:formatCode>
                <c:ptCount val="8"/>
                <c:pt idx="0">
                  <c:v>15.287341079572435</c:v>
                </c:pt>
                <c:pt idx="1">
                  <c:v>12.253280547297207</c:v>
                </c:pt>
                <c:pt idx="2">
                  <c:v>10.8398283082739</c:v>
                </c:pt>
                <c:pt idx="3">
                  <c:v>7.78269520856509</c:v>
                </c:pt>
                <c:pt idx="4">
                  <c:v>6.3352647667779705</c:v>
                </c:pt>
                <c:pt idx="5">
                  <c:v>5.0822611836767679</c:v>
                </c:pt>
                <c:pt idx="6">
                  <c:v>4.1726360757040073</c:v>
                </c:pt>
                <c:pt idx="7">
                  <c:v>3.4298281888663467</c:v>
                </c:pt>
              </c:numCache>
            </c:numRef>
          </c:yVal>
          <c:smooth val="0"/>
          <c:extLst>
            <c:ext xmlns:c16="http://schemas.microsoft.com/office/drawing/2014/chart" uri="{C3380CC4-5D6E-409C-BE32-E72D297353CC}">
              <c16:uniqueId val="{00000001-95E3-4926-97A2-938B363065A8}"/>
            </c:ext>
          </c:extLst>
        </c:ser>
        <c:dLbls>
          <c:showLegendKey val="0"/>
          <c:showVal val="0"/>
          <c:showCatName val="0"/>
          <c:showSerName val="0"/>
          <c:showPercent val="0"/>
          <c:showBubbleSize val="0"/>
        </c:dLbls>
        <c:axId val="702181872"/>
        <c:axId val="702182200"/>
      </c:scatterChart>
      <c:valAx>
        <c:axId val="7021818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2182200"/>
        <c:crosses val="autoZero"/>
        <c:crossBetween val="midCat"/>
      </c:valAx>
      <c:valAx>
        <c:axId val="70218220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218187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1 calcualted log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9.8725503062117234E-2"/>
                  <c:y val="-0.6516739574219889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Control_viscosity!$D$4:$D$21</c:f>
              <c:numCache>
                <c:formatCode>0.00</c:formatCode>
                <c:ptCount val="18"/>
                <c:pt idx="0">
                  <c:v>-2</c:v>
                </c:pt>
                <c:pt idx="1">
                  <c:v>-1.7644715530924511</c:v>
                </c:pt>
                <c:pt idx="2">
                  <c:v>-1.5287082889410615</c:v>
                </c:pt>
                <c:pt idx="3">
                  <c:v>-1.2941362877160807</c:v>
                </c:pt>
                <c:pt idx="4">
                  <c:v>-1.0589857562944303</c:v>
                </c:pt>
                <c:pt idx="5">
                  <c:v>-0.82390874094431876</c:v>
                </c:pt>
                <c:pt idx="6">
                  <c:v>-0.58838029403676984</c:v>
                </c:pt>
                <c:pt idx="7">
                  <c:v>-0.35261702988538018</c:v>
                </c:pt>
                <c:pt idx="8">
                  <c:v>-0.11747546204511952</c:v>
                </c:pt>
                <c:pt idx="9">
                  <c:v>0.11727129565576427</c:v>
                </c:pt>
                <c:pt idx="10">
                  <c:v>0.35218251811136247</c:v>
                </c:pt>
                <c:pt idx="11">
                  <c:v>0.5877109650189114</c:v>
                </c:pt>
                <c:pt idx="12">
                  <c:v>0.82347422917030111</c:v>
                </c:pt>
                <c:pt idx="13">
                  <c:v>1.0606978403536116</c:v>
                </c:pt>
                <c:pt idx="14">
                  <c:v>1.2944662261615929</c:v>
                </c:pt>
                <c:pt idx="15">
                  <c:v>1.5301996982030821</c:v>
                </c:pt>
                <c:pt idx="16">
                  <c:v>1.7387805584843692</c:v>
                </c:pt>
                <c:pt idx="17">
                  <c:v>1.9449759084120479</c:v>
                </c:pt>
              </c:numCache>
            </c:numRef>
          </c:xVal>
          <c:yVal>
            <c:numRef>
              <c:f>Control_viscosity!$E$4:$E$21</c:f>
              <c:numCache>
                <c:formatCode>0.00</c:formatCode>
                <c:ptCount val="18"/>
                <c:pt idx="0">
                  <c:v>2.1390028303620987</c:v>
                </c:pt>
                <c:pt idx="1">
                  <c:v>2.0436935082434586</c:v>
                </c:pt>
                <c:pt idx="2">
                  <c:v>1.9479736229979945</c:v>
                </c:pt>
                <c:pt idx="3">
                  <c:v>1.8587910304215518</c:v>
                </c:pt>
                <c:pt idx="4">
                  <c:v>1.7572662747434622</c:v>
                </c:pt>
                <c:pt idx="5">
                  <c:v>1.6618250065113169</c:v>
                </c:pt>
                <c:pt idx="6">
                  <c:v>1.565019663121922</c:v>
                </c:pt>
                <c:pt idx="7">
                  <c:v>1.4704805718213878</c:v>
                </c:pt>
                <c:pt idx="8">
                  <c:v>1.3582100435871913</c:v>
                </c:pt>
                <c:pt idx="9">
                  <c:v>1.2586781835793173</c:v>
                </c:pt>
                <c:pt idx="10">
                  <c:v>1.1843319553347103</c:v>
                </c:pt>
                <c:pt idx="11">
                  <c:v>1.0882523770966754</c:v>
                </c:pt>
                <c:pt idx="12">
                  <c:v>1.0350224034791444</c:v>
                </c:pt>
                <c:pt idx="13">
                  <c:v>0.89113002263298691</c:v>
                </c:pt>
                <c:pt idx="14">
                  <c:v>0.80176476986631673</c:v>
                </c:pt>
                <c:pt idx="15">
                  <c:v>0.7060569802174721</c:v>
                </c:pt>
                <c:pt idx="16">
                  <c:v>0.62041050855409863</c:v>
                </c:pt>
                <c:pt idx="17">
                  <c:v>0.53527236537917355</c:v>
                </c:pt>
              </c:numCache>
            </c:numRef>
          </c:yVal>
          <c:smooth val="0"/>
          <c:extLst>
            <c:ext xmlns:c16="http://schemas.microsoft.com/office/drawing/2014/chart" uri="{C3380CC4-5D6E-409C-BE32-E72D297353CC}">
              <c16:uniqueId val="{00000001-25D5-4888-A339-32EA1F4A2214}"/>
            </c:ext>
          </c:extLst>
        </c:ser>
        <c:dLbls>
          <c:showLegendKey val="0"/>
          <c:showVal val="0"/>
          <c:showCatName val="0"/>
          <c:showSerName val="0"/>
          <c:showPercent val="0"/>
          <c:showBubbleSize val="0"/>
        </c:dLbls>
        <c:axId val="802751184"/>
        <c:axId val="802755448"/>
      </c:scatterChart>
      <c:valAx>
        <c:axId val="80275118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2755448"/>
        <c:crosses val="autoZero"/>
        <c:crossBetween val="midCat"/>
      </c:valAx>
      <c:valAx>
        <c:axId val="80275544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275118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CONTROL G'</c:v>
          </c:tx>
          <c:spPr>
            <a:ln w="25400" cap="rnd">
              <a:noFill/>
              <a:round/>
            </a:ln>
            <a:effectLst/>
          </c:spPr>
          <c:marker>
            <c:symbol val="square"/>
            <c:size val="6"/>
            <c:spPr>
              <a:solidFill>
                <a:schemeClr val="tx1"/>
              </a:solidFill>
              <a:ln w="9525">
                <a:solidFill>
                  <a:schemeClr val="tx1"/>
                </a:solidFill>
              </a:ln>
              <a:effectLst/>
            </c:spPr>
          </c:marker>
          <c:xVal>
            <c:numRef>
              <c:f>'Figure 3_Frequency sweeps'!$A$5:$A$20</c:f>
              <c:numCache>
                <c:formatCode>General</c:formatCode>
                <c:ptCount val="16"/>
                <c:pt idx="0">
                  <c:v>0.1</c:v>
                </c:pt>
                <c:pt idx="1">
                  <c:v>0.158</c:v>
                </c:pt>
                <c:pt idx="2">
                  <c:v>0.251</c:v>
                </c:pt>
                <c:pt idx="3">
                  <c:v>0.39800000000000002</c:v>
                </c:pt>
                <c:pt idx="4">
                  <c:v>0.63100000000000001</c:v>
                </c:pt>
                <c:pt idx="5">
                  <c:v>1</c:v>
                </c:pt>
                <c:pt idx="6">
                  <c:v>1.58</c:v>
                </c:pt>
                <c:pt idx="7">
                  <c:v>2.5099999999999998</c:v>
                </c:pt>
                <c:pt idx="8">
                  <c:v>3.98</c:v>
                </c:pt>
                <c:pt idx="9">
                  <c:v>6.31</c:v>
                </c:pt>
                <c:pt idx="10">
                  <c:v>10</c:v>
                </c:pt>
                <c:pt idx="11">
                  <c:v>15.8</c:v>
                </c:pt>
                <c:pt idx="12">
                  <c:v>25.1</c:v>
                </c:pt>
                <c:pt idx="13">
                  <c:v>39.799999999999997</c:v>
                </c:pt>
                <c:pt idx="14">
                  <c:v>63.1</c:v>
                </c:pt>
                <c:pt idx="15">
                  <c:v>100</c:v>
                </c:pt>
              </c:numCache>
            </c:numRef>
          </c:xVal>
          <c:yVal>
            <c:numRef>
              <c:f>'Figure 3_Frequency sweeps'!$B$5:$B$20</c:f>
              <c:numCache>
                <c:formatCode>General</c:formatCode>
                <c:ptCount val="16"/>
                <c:pt idx="0">
                  <c:v>13.448020000000003</c:v>
                </c:pt>
                <c:pt idx="1">
                  <c:v>21.5336</c:v>
                </c:pt>
                <c:pt idx="2">
                  <c:v>31.840399999999999</c:v>
                </c:pt>
                <c:pt idx="3">
                  <c:v>39.584600000000002</c:v>
                </c:pt>
                <c:pt idx="4">
                  <c:v>48.224399999999996</c:v>
                </c:pt>
                <c:pt idx="5">
                  <c:v>60.127400000000002</c:v>
                </c:pt>
                <c:pt idx="6">
                  <c:v>71.65740000000001</c:v>
                </c:pt>
                <c:pt idx="7">
                  <c:v>91.360600000000005</c:v>
                </c:pt>
                <c:pt idx="8">
                  <c:v>115.80439999999999</c:v>
                </c:pt>
                <c:pt idx="9">
                  <c:v>138.48400000000001</c:v>
                </c:pt>
                <c:pt idx="10">
                  <c:v>175.786</c:v>
                </c:pt>
                <c:pt idx="11">
                  <c:v>208.91399999999999</c:v>
                </c:pt>
                <c:pt idx="12">
                  <c:v>260.83600000000001</c:v>
                </c:pt>
                <c:pt idx="13">
                  <c:v>330.82799999999997</c:v>
                </c:pt>
                <c:pt idx="14">
                  <c:v>402.084</c:v>
                </c:pt>
                <c:pt idx="15">
                  <c:v>501.03599999999994</c:v>
                </c:pt>
              </c:numCache>
            </c:numRef>
          </c:yVal>
          <c:smooth val="0"/>
          <c:extLst>
            <c:ext xmlns:c16="http://schemas.microsoft.com/office/drawing/2014/chart" uri="{C3380CC4-5D6E-409C-BE32-E72D297353CC}">
              <c16:uniqueId val="{00000000-7C34-4848-9EA0-B421D688281B}"/>
            </c:ext>
          </c:extLst>
        </c:ser>
        <c:ser>
          <c:idx val="1"/>
          <c:order val="1"/>
          <c:tx>
            <c:v>CONTROL G''</c:v>
          </c:tx>
          <c:spPr>
            <a:ln w="25400" cap="rnd">
              <a:noFill/>
              <a:round/>
            </a:ln>
            <a:effectLst/>
          </c:spPr>
          <c:marker>
            <c:symbol val="square"/>
            <c:size val="6"/>
            <c:spPr>
              <a:noFill/>
              <a:ln w="9525">
                <a:solidFill>
                  <a:schemeClr val="tx1"/>
                </a:solidFill>
              </a:ln>
              <a:effectLst/>
            </c:spPr>
          </c:marker>
          <c:xVal>
            <c:numRef>
              <c:f>'Figure 3_Frequency sweeps'!$A$5:$A$20</c:f>
              <c:numCache>
                <c:formatCode>General</c:formatCode>
                <c:ptCount val="16"/>
                <c:pt idx="0">
                  <c:v>0.1</c:v>
                </c:pt>
                <c:pt idx="1">
                  <c:v>0.158</c:v>
                </c:pt>
                <c:pt idx="2">
                  <c:v>0.251</c:v>
                </c:pt>
                <c:pt idx="3">
                  <c:v>0.39800000000000002</c:v>
                </c:pt>
                <c:pt idx="4">
                  <c:v>0.63100000000000001</c:v>
                </c:pt>
                <c:pt idx="5">
                  <c:v>1</c:v>
                </c:pt>
                <c:pt idx="6">
                  <c:v>1.58</c:v>
                </c:pt>
                <c:pt idx="7">
                  <c:v>2.5099999999999998</c:v>
                </c:pt>
                <c:pt idx="8">
                  <c:v>3.98</c:v>
                </c:pt>
                <c:pt idx="9">
                  <c:v>6.31</c:v>
                </c:pt>
                <c:pt idx="10">
                  <c:v>10</c:v>
                </c:pt>
                <c:pt idx="11">
                  <c:v>15.8</c:v>
                </c:pt>
                <c:pt idx="12">
                  <c:v>25.1</c:v>
                </c:pt>
                <c:pt idx="13">
                  <c:v>39.799999999999997</c:v>
                </c:pt>
                <c:pt idx="14">
                  <c:v>63.1</c:v>
                </c:pt>
                <c:pt idx="15">
                  <c:v>100</c:v>
                </c:pt>
              </c:numCache>
            </c:numRef>
          </c:xVal>
          <c:yVal>
            <c:numRef>
              <c:f>'Figure 3_Frequency sweeps'!$C$5:$C$20</c:f>
              <c:numCache>
                <c:formatCode>General</c:formatCode>
                <c:ptCount val="16"/>
                <c:pt idx="0">
                  <c:v>14.815179999999998</c:v>
                </c:pt>
                <c:pt idx="1">
                  <c:v>18.298200000000001</c:v>
                </c:pt>
                <c:pt idx="2">
                  <c:v>23.229999999999997</c:v>
                </c:pt>
                <c:pt idx="3">
                  <c:v>29.433600000000002</c:v>
                </c:pt>
                <c:pt idx="4">
                  <c:v>38.572800000000001</c:v>
                </c:pt>
                <c:pt idx="5">
                  <c:v>57.382399999999997</c:v>
                </c:pt>
                <c:pt idx="6">
                  <c:v>62.496200000000002</c:v>
                </c:pt>
                <c:pt idx="7">
                  <c:v>78.329599999999999</c:v>
                </c:pt>
                <c:pt idx="8">
                  <c:v>95.604600000000005</c:v>
                </c:pt>
                <c:pt idx="9">
                  <c:v>117.53979999999999</c:v>
                </c:pt>
                <c:pt idx="10">
                  <c:v>149.72399999999999</c:v>
                </c:pt>
                <c:pt idx="11">
                  <c:v>184.036</c:v>
                </c:pt>
                <c:pt idx="12">
                  <c:v>239.42800000000003</c:v>
                </c:pt>
                <c:pt idx="13">
                  <c:v>309.85399999999998</c:v>
                </c:pt>
                <c:pt idx="14">
                  <c:v>388.28800000000001</c:v>
                </c:pt>
                <c:pt idx="15">
                  <c:v>500.274</c:v>
                </c:pt>
              </c:numCache>
            </c:numRef>
          </c:yVal>
          <c:smooth val="0"/>
          <c:extLst>
            <c:ext xmlns:c16="http://schemas.microsoft.com/office/drawing/2014/chart" uri="{C3380CC4-5D6E-409C-BE32-E72D297353CC}">
              <c16:uniqueId val="{00000001-C1FC-4EA7-9AAB-79BAD9624228}"/>
            </c:ext>
          </c:extLst>
        </c:ser>
        <c:ser>
          <c:idx val="2"/>
          <c:order val="2"/>
          <c:tx>
            <c:v>NS ORAFTI G'</c:v>
          </c:tx>
          <c:spPr>
            <a:ln w="25400" cap="rnd">
              <a:noFill/>
              <a:round/>
            </a:ln>
            <a:effectLst/>
          </c:spPr>
          <c:marker>
            <c:symbol val="circle"/>
            <c:size val="6"/>
            <c:spPr>
              <a:solidFill>
                <a:schemeClr val="tx1"/>
              </a:solidFill>
              <a:ln w="9525">
                <a:solidFill>
                  <a:schemeClr val="tx1"/>
                </a:solidFill>
              </a:ln>
              <a:effectLst/>
            </c:spPr>
          </c:marker>
          <c:xVal>
            <c:numRef>
              <c:f>'Figure 3_Frequency sweeps'!$A$5:$A$20</c:f>
              <c:numCache>
                <c:formatCode>General</c:formatCode>
                <c:ptCount val="16"/>
                <c:pt idx="0">
                  <c:v>0.1</c:v>
                </c:pt>
                <c:pt idx="1">
                  <c:v>0.158</c:v>
                </c:pt>
                <c:pt idx="2">
                  <c:v>0.251</c:v>
                </c:pt>
                <c:pt idx="3">
                  <c:v>0.39800000000000002</c:v>
                </c:pt>
                <c:pt idx="4">
                  <c:v>0.63100000000000001</c:v>
                </c:pt>
                <c:pt idx="5">
                  <c:v>1</c:v>
                </c:pt>
                <c:pt idx="6">
                  <c:v>1.58</c:v>
                </c:pt>
                <c:pt idx="7">
                  <c:v>2.5099999999999998</c:v>
                </c:pt>
                <c:pt idx="8">
                  <c:v>3.98</c:v>
                </c:pt>
                <c:pt idx="9">
                  <c:v>6.31</c:v>
                </c:pt>
                <c:pt idx="10">
                  <c:v>10</c:v>
                </c:pt>
                <c:pt idx="11">
                  <c:v>15.8</c:v>
                </c:pt>
                <c:pt idx="12">
                  <c:v>25.1</c:v>
                </c:pt>
                <c:pt idx="13">
                  <c:v>39.799999999999997</c:v>
                </c:pt>
                <c:pt idx="14">
                  <c:v>63.1</c:v>
                </c:pt>
                <c:pt idx="15">
                  <c:v>100</c:v>
                </c:pt>
              </c:numCache>
            </c:numRef>
          </c:xVal>
          <c:yVal>
            <c:numRef>
              <c:f>'Figure 3_Frequency sweeps'!$F$5:$F$20</c:f>
              <c:numCache>
                <c:formatCode>General</c:formatCode>
                <c:ptCount val="16"/>
                <c:pt idx="0">
                  <c:v>8.4091500000000003</c:v>
                </c:pt>
                <c:pt idx="1">
                  <c:v>14.821750000000002</c:v>
                </c:pt>
                <c:pt idx="2">
                  <c:v>21.119666666666664</c:v>
                </c:pt>
                <c:pt idx="3">
                  <c:v>27.706000000000003</c:v>
                </c:pt>
                <c:pt idx="4">
                  <c:v>34.930666666666667</c:v>
                </c:pt>
                <c:pt idx="5">
                  <c:v>43.016666666666673</c:v>
                </c:pt>
                <c:pt idx="6">
                  <c:v>54.79666666666666</c:v>
                </c:pt>
                <c:pt idx="7">
                  <c:v>64.770499999999998</c:v>
                </c:pt>
                <c:pt idx="8">
                  <c:v>78.666499999999999</c:v>
                </c:pt>
                <c:pt idx="9">
                  <c:v>97.11966666666666</c:v>
                </c:pt>
                <c:pt idx="10">
                  <c:v>117.16083333333334</c:v>
                </c:pt>
                <c:pt idx="11">
                  <c:v>144.30999999999997</c:v>
                </c:pt>
                <c:pt idx="12">
                  <c:v>176.91499999999999</c:v>
                </c:pt>
                <c:pt idx="13">
                  <c:v>221.94166666666669</c:v>
                </c:pt>
                <c:pt idx="14">
                  <c:v>285.83333333333331</c:v>
                </c:pt>
                <c:pt idx="15">
                  <c:v>361.79166666666669</c:v>
                </c:pt>
              </c:numCache>
            </c:numRef>
          </c:yVal>
          <c:smooth val="0"/>
          <c:extLst>
            <c:ext xmlns:c16="http://schemas.microsoft.com/office/drawing/2014/chart" uri="{C3380CC4-5D6E-409C-BE32-E72D297353CC}">
              <c16:uniqueId val="{00000002-C1FC-4EA7-9AAB-79BAD9624228}"/>
            </c:ext>
          </c:extLst>
        </c:ser>
        <c:ser>
          <c:idx val="3"/>
          <c:order val="3"/>
          <c:tx>
            <c:v>NS ORAFTI G''</c:v>
          </c:tx>
          <c:spPr>
            <a:ln w="25400" cap="rnd">
              <a:noFill/>
              <a:round/>
            </a:ln>
            <a:effectLst/>
          </c:spPr>
          <c:marker>
            <c:symbol val="circle"/>
            <c:size val="6"/>
            <c:spPr>
              <a:noFill/>
              <a:ln w="9525">
                <a:solidFill>
                  <a:schemeClr val="tx1"/>
                </a:solidFill>
              </a:ln>
              <a:effectLst/>
            </c:spPr>
          </c:marker>
          <c:xVal>
            <c:numRef>
              <c:f>'Figure 3_Frequency sweeps'!$A$5:$A$20</c:f>
              <c:numCache>
                <c:formatCode>General</c:formatCode>
                <c:ptCount val="16"/>
                <c:pt idx="0">
                  <c:v>0.1</c:v>
                </c:pt>
                <c:pt idx="1">
                  <c:v>0.158</c:v>
                </c:pt>
                <c:pt idx="2">
                  <c:v>0.251</c:v>
                </c:pt>
                <c:pt idx="3">
                  <c:v>0.39800000000000002</c:v>
                </c:pt>
                <c:pt idx="4">
                  <c:v>0.63100000000000001</c:v>
                </c:pt>
                <c:pt idx="5">
                  <c:v>1</c:v>
                </c:pt>
                <c:pt idx="6">
                  <c:v>1.58</c:v>
                </c:pt>
                <c:pt idx="7">
                  <c:v>2.5099999999999998</c:v>
                </c:pt>
                <c:pt idx="8">
                  <c:v>3.98</c:v>
                </c:pt>
                <c:pt idx="9">
                  <c:v>6.31</c:v>
                </c:pt>
                <c:pt idx="10">
                  <c:v>10</c:v>
                </c:pt>
                <c:pt idx="11">
                  <c:v>15.8</c:v>
                </c:pt>
                <c:pt idx="12">
                  <c:v>25.1</c:v>
                </c:pt>
                <c:pt idx="13">
                  <c:v>39.799999999999997</c:v>
                </c:pt>
                <c:pt idx="14">
                  <c:v>63.1</c:v>
                </c:pt>
                <c:pt idx="15">
                  <c:v>100</c:v>
                </c:pt>
              </c:numCache>
            </c:numRef>
          </c:xVal>
          <c:yVal>
            <c:numRef>
              <c:f>'Figure 3_Frequency sweeps'!$G$5:$G$20</c:f>
              <c:numCache>
                <c:formatCode>General</c:formatCode>
                <c:ptCount val="16"/>
                <c:pt idx="0">
                  <c:v>9.4254000000000016</c:v>
                </c:pt>
                <c:pt idx="1">
                  <c:v>13.312883333333334</c:v>
                </c:pt>
                <c:pt idx="2">
                  <c:v>16.962166666666665</c:v>
                </c:pt>
                <c:pt idx="3">
                  <c:v>21.059666666666669</c:v>
                </c:pt>
                <c:pt idx="4">
                  <c:v>26.716999999999999</c:v>
                </c:pt>
                <c:pt idx="5">
                  <c:v>33.464833333333331</c:v>
                </c:pt>
                <c:pt idx="6">
                  <c:v>40.730666666666664</c:v>
                </c:pt>
                <c:pt idx="7">
                  <c:v>53.778499999999987</c:v>
                </c:pt>
                <c:pt idx="8">
                  <c:v>69.763166666666663</c:v>
                </c:pt>
                <c:pt idx="9">
                  <c:v>87.927000000000007</c:v>
                </c:pt>
                <c:pt idx="10">
                  <c:v>113.70116666666665</c:v>
                </c:pt>
                <c:pt idx="11">
                  <c:v>144.62166666666667</c:v>
                </c:pt>
                <c:pt idx="12">
                  <c:v>183.27166666666665</c:v>
                </c:pt>
                <c:pt idx="13">
                  <c:v>237.75499999999997</c:v>
                </c:pt>
                <c:pt idx="14">
                  <c:v>315.21666666666664</c:v>
                </c:pt>
                <c:pt idx="15">
                  <c:v>413.77</c:v>
                </c:pt>
              </c:numCache>
            </c:numRef>
          </c:yVal>
          <c:smooth val="0"/>
          <c:extLst>
            <c:ext xmlns:c16="http://schemas.microsoft.com/office/drawing/2014/chart" uri="{C3380CC4-5D6E-409C-BE32-E72D297353CC}">
              <c16:uniqueId val="{00000003-C1FC-4EA7-9AAB-79BAD9624228}"/>
            </c:ext>
          </c:extLst>
        </c:ser>
        <c:ser>
          <c:idx val="6"/>
          <c:order val="4"/>
          <c:tx>
            <c:v>NS FIBRULINE G'</c:v>
          </c:tx>
          <c:spPr>
            <a:ln w="25400" cap="rnd">
              <a:noFill/>
              <a:round/>
            </a:ln>
            <a:effectLst/>
          </c:spPr>
          <c:marker>
            <c:symbol val="triangle"/>
            <c:size val="6"/>
            <c:spPr>
              <a:noFill/>
              <a:ln w="9525">
                <a:solidFill>
                  <a:schemeClr val="tx1"/>
                </a:solidFill>
              </a:ln>
              <a:effectLst/>
            </c:spPr>
          </c:marker>
          <c:xVal>
            <c:numRef>
              <c:f>'Figure 3_Frequency sweeps'!$A$5:$A$20</c:f>
              <c:numCache>
                <c:formatCode>General</c:formatCode>
                <c:ptCount val="16"/>
                <c:pt idx="0">
                  <c:v>0.1</c:v>
                </c:pt>
                <c:pt idx="1">
                  <c:v>0.158</c:v>
                </c:pt>
                <c:pt idx="2">
                  <c:v>0.251</c:v>
                </c:pt>
                <c:pt idx="3">
                  <c:v>0.39800000000000002</c:v>
                </c:pt>
                <c:pt idx="4">
                  <c:v>0.63100000000000001</c:v>
                </c:pt>
                <c:pt idx="5">
                  <c:v>1</c:v>
                </c:pt>
                <c:pt idx="6">
                  <c:v>1.58</c:v>
                </c:pt>
                <c:pt idx="7">
                  <c:v>2.5099999999999998</c:v>
                </c:pt>
                <c:pt idx="8">
                  <c:v>3.98</c:v>
                </c:pt>
                <c:pt idx="9">
                  <c:v>6.31</c:v>
                </c:pt>
                <c:pt idx="10">
                  <c:v>10</c:v>
                </c:pt>
                <c:pt idx="11">
                  <c:v>15.8</c:v>
                </c:pt>
                <c:pt idx="12">
                  <c:v>25.1</c:v>
                </c:pt>
                <c:pt idx="13">
                  <c:v>39.799999999999997</c:v>
                </c:pt>
                <c:pt idx="14">
                  <c:v>63.1</c:v>
                </c:pt>
                <c:pt idx="15">
                  <c:v>100</c:v>
                </c:pt>
              </c:numCache>
            </c:numRef>
          </c:xVal>
          <c:yVal>
            <c:numRef>
              <c:f>'Figure 3_Frequency sweeps'!$K$5:$K$21</c:f>
              <c:numCache>
                <c:formatCode>General</c:formatCode>
                <c:ptCount val="17"/>
                <c:pt idx="0">
                  <c:v>156.20999999999998</c:v>
                </c:pt>
                <c:pt idx="1">
                  <c:v>227.666</c:v>
                </c:pt>
                <c:pt idx="2">
                  <c:v>283.52</c:v>
                </c:pt>
                <c:pt idx="3">
                  <c:v>339.98</c:v>
                </c:pt>
                <c:pt idx="4">
                  <c:v>395.57600000000002</c:v>
                </c:pt>
                <c:pt idx="5">
                  <c:v>449.73400000000004</c:v>
                </c:pt>
                <c:pt idx="6">
                  <c:v>504.46199999999999</c:v>
                </c:pt>
                <c:pt idx="7">
                  <c:v>562.63</c:v>
                </c:pt>
                <c:pt idx="8">
                  <c:v>625.91800000000001</c:v>
                </c:pt>
                <c:pt idx="9">
                  <c:v>695.87800000000004</c:v>
                </c:pt>
                <c:pt idx="10">
                  <c:v>775.33999999999992</c:v>
                </c:pt>
                <c:pt idx="11">
                  <c:v>867.45399999999995</c:v>
                </c:pt>
                <c:pt idx="12">
                  <c:v>973.83800000000008</c:v>
                </c:pt>
                <c:pt idx="13">
                  <c:v>1098.8619999999999</c:v>
                </c:pt>
                <c:pt idx="14">
                  <c:v>1247.44</c:v>
                </c:pt>
                <c:pt idx="15">
                  <c:v>1423.3200000000002</c:v>
                </c:pt>
              </c:numCache>
            </c:numRef>
          </c:yVal>
          <c:smooth val="0"/>
          <c:extLst>
            <c:ext xmlns:c16="http://schemas.microsoft.com/office/drawing/2014/chart" uri="{C3380CC4-5D6E-409C-BE32-E72D297353CC}">
              <c16:uniqueId val="{00000006-C1FC-4EA7-9AAB-79BAD9624228}"/>
            </c:ext>
          </c:extLst>
        </c:ser>
        <c:ser>
          <c:idx val="7"/>
          <c:order val="5"/>
          <c:tx>
            <c:v>NS FIBRULINE G''</c:v>
          </c:tx>
          <c:spPr>
            <a:ln w="25400" cap="rnd">
              <a:noFill/>
              <a:round/>
            </a:ln>
            <a:effectLst/>
          </c:spPr>
          <c:marker>
            <c:symbol val="x"/>
            <c:size val="6"/>
            <c:spPr>
              <a:noFill/>
              <a:ln w="9525">
                <a:solidFill>
                  <a:schemeClr val="tx1"/>
                </a:solidFill>
              </a:ln>
              <a:effectLst/>
            </c:spPr>
          </c:marker>
          <c:xVal>
            <c:numRef>
              <c:f>'Figure 3_Frequency sweeps'!$A$5:$A$20</c:f>
              <c:numCache>
                <c:formatCode>General</c:formatCode>
                <c:ptCount val="16"/>
                <c:pt idx="0">
                  <c:v>0.1</c:v>
                </c:pt>
                <c:pt idx="1">
                  <c:v>0.158</c:v>
                </c:pt>
                <c:pt idx="2">
                  <c:v>0.251</c:v>
                </c:pt>
                <c:pt idx="3">
                  <c:v>0.39800000000000002</c:v>
                </c:pt>
                <c:pt idx="4">
                  <c:v>0.63100000000000001</c:v>
                </c:pt>
                <c:pt idx="5">
                  <c:v>1</c:v>
                </c:pt>
                <c:pt idx="6">
                  <c:v>1.58</c:v>
                </c:pt>
                <c:pt idx="7">
                  <c:v>2.5099999999999998</c:v>
                </c:pt>
                <c:pt idx="8">
                  <c:v>3.98</c:v>
                </c:pt>
                <c:pt idx="9">
                  <c:v>6.31</c:v>
                </c:pt>
                <c:pt idx="10">
                  <c:v>10</c:v>
                </c:pt>
                <c:pt idx="11">
                  <c:v>15.8</c:v>
                </c:pt>
                <c:pt idx="12">
                  <c:v>25.1</c:v>
                </c:pt>
                <c:pt idx="13">
                  <c:v>39.799999999999997</c:v>
                </c:pt>
                <c:pt idx="14">
                  <c:v>63.1</c:v>
                </c:pt>
                <c:pt idx="15">
                  <c:v>100</c:v>
                </c:pt>
              </c:numCache>
            </c:numRef>
          </c:xVal>
          <c:yVal>
            <c:numRef>
              <c:f>'Figure 3_Frequency sweeps'!$L$5:$L$21</c:f>
              <c:numCache>
                <c:formatCode>General</c:formatCode>
                <c:ptCount val="17"/>
                <c:pt idx="0">
                  <c:v>91.248599999999996</c:v>
                </c:pt>
                <c:pt idx="1">
                  <c:v>115.3</c:v>
                </c:pt>
                <c:pt idx="2">
                  <c:v>128.65199999999999</c:v>
                </c:pt>
                <c:pt idx="3">
                  <c:v>142.53199999999998</c:v>
                </c:pt>
                <c:pt idx="4">
                  <c:v>156.47</c:v>
                </c:pt>
                <c:pt idx="5">
                  <c:v>172.38000000000002</c:v>
                </c:pt>
                <c:pt idx="6">
                  <c:v>191.79599999999999</c:v>
                </c:pt>
                <c:pt idx="7">
                  <c:v>215.714</c:v>
                </c:pt>
                <c:pt idx="8">
                  <c:v>245.87799999999999</c:v>
                </c:pt>
                <c:pt idx="9">
                  <c:v>284.07000000000005</c:v>
                </c:pt>
                <c:pt idx="10">
                  <c:v>332.07799999999997</c:v>
                </c:pt>
                <c:pt idx="11">
                  <c:v>392.20799999999997</c:v>
                </c:pt>
                <c:pt idx="12">
                  <c:v>468.35</c:v>
                </c:pt>
                <c:pt idx="13">
                  <c:v>564.702</c:v>
                </c:pt>
                <c:pt idx="14">
                  <c:v>689.42800000000011</c:v>
                </c:pt>
                <c:pt idx="15">
                  <c:v>851.36199999999985</c:v>
                </c:pt>
              </c:numCache>
            </c:numRef>
          </c:yVal>
          <c:smooth val="0"/>
          <c:extLst>
            <c:ext xmlns:c16="http://schemas.microsoft.com/office/drawing/2014/chart" uri="{C3380CC4-5D6E-409C-BE32-E72D297353CC}">
              <c16:uniqueId val="{00000007-C1FC-4EA7-9AAB-79BAD9624228}"/>
            </c:ext>
          </c:extLst>
        </c:ser>
        <c:dLbls>
          <c:showLegendKey val="0"/>
          <c:showVal val="0"/>
          <c:showCatName val="0"/>
          <c:showSerName val="0"/>
          <c:showPercent val="0"/>
          <c:showBubbleSize val="0"/>
        </c:dLbls>
        <c:axId val="231516416"/>
        <c:axId val="231516992"/>
      </c:scatterChart>
      <c:valAx>
        <c:axId val="231516416"/>
        <c:scaling>
          <c:logBase val="10"/>
          <c:orientation val="minMax"/>
        </c:scaling>
        <c:delete val="0"/>
        <c:axPos val="b"/>
        <c:title>
          <c:tx>
            <c:rich>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r>
                  <a:rPr lang="en-GB" sz="1100">
                    <a:solidFill>
                      <a:schemeClr val="tx1"/>
                    </a:solidFill>
                  </a:rPr>
                  <a:t>Frequence</a:t>
                </a:r>
                <a:r>
                  <a:rPr lang="en-GB" sz="1100" baseline="0">
                    <a:solidFill>
                      <a:schemeClr val="tx1"/>
                    </a:solidFill>
                  </a:rPr>
                  <a:t> (rad/s)</a:t>
                </a:r>
                <a:endParaRPr lang="en-GB" sz="1100">
                  <a:solidFill>
                    <a:schemeClr val="tx1"/>
                  </a:solidFill>
                </a:endParaRP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31516992"/>
        <c:crossesAt val="0.1"/>
        <c:crossBetween val="midCat"/>
      </c:valAx>
      <c:valAx>
        <c:axId val="231516992"/>
        <c:scaling>
          <c:logBase val="10"/>
          <c:orientation val="minMax"/>
          <c:max val="2000"/>
        </c:scaling>
        <c:delete val="0"/>
        <c:axPos val="l"/>
        <c:title>
          <c:tx>
            <c:rich>
              <a:bodyPr rot="-5400000" spcFirstLastPara="1" vertOverflow="ellipsis" vert="horz" wrap="square" anchor="ctr" anchorCtr="1"/>
              <a:lstStyle/>
              <a:p>
                <a:pPr>
                  <a:defRPr sz="1100" b="0" i="0" u="none" strike="noStrike" kern="1200" baseline="0">
                    <a:solidFill>
                      <a:schemeClr val="tx1"/>
                    </a:solidFill>
                    <a:latin typeface="+mn-lt"/>
                    <a:ea typeface="+mn-ea"/>
                    <a:cs typeface="+mn-cs"/>
                  </a:defRPr>
                </a:pPr>
                <a:r>
                  <a:rPr lang="en-GB" sz="1100">
                    <a:solidFill>
                      <a:schemeClr val="tx1"/>
                    </a:solidFill>
                  </a:rPr>
                  <a:t>G',</a:t>
                </a:r>
                <a:r>
                  <a:rPr lang="en-GB" sz="1100" baseline="0">
                    <a:solidFill>
                      <a:schemeClr val="tx1"/>
                    </a:solidFill>
                  </a:rPr>
                  <a:t> G'' (Pa)</a:t>
                </a:r>
                <a:endParaRPr lang="en-GB" sz="1100">
                  <a:solidFill>
                    <a:schemeClr val="tx1"/>
                  </a:solidFill>
                </a:endParaRP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31516416"/>
        <c:crossesAt val="0.1"/>
        <c:crossBetween val="midCat"/>
      </c:valAx>
      <c:spPr>
        <a:noFill/>
        <a:ln>
          <a:noFill/>
        </a:ln>
        <a:effectLst/>
      </c:spPr>
    </c:plotArea>
    <c:legend>
      <c:legendPos val="r"/>
      <c:layout>
        <c:manualLayout>
          <c:xMode val="edge"/>
          <c:yMode val="edge"/>
          <c:x val="0.81889597107637002"/>
          <c:y val="0.50568883479604532"/>
          <c:w val="0.15229064117133817"/>
          <c:h val="0.33166572521113591"/>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3484338517525"/>
          <c:y val="1.2328888181906555E-2"/>
          <c:w val="0.84659023350157425"/>
          <c:h val="0.8215412214887281"/>
        </c:manualLayout>
      </c:layout>
      <c:scatterChart>
        <c:scatterStyle val="lineMarker"/>
        <c:varyColors val="0"/>
        <c:ser>
          <c:idx val="9"/>
          <c:order val="0"/>
          <c:tx>
            <c:v>CONTROL G'</c:v>
          </c:tx>
          <c:spPr>
            <a:ln w="25400" cap="rnd">
              <a:noFill/>
              <a:round/>
            </a:ln>
            <a:effectLst/>
          </c:spPr>
          <c:marker>
            <c:symbol val="circle"/>
            <c:size val="5"/>
            <c:spPr>
              <a:solidFill>
                <a:schemeClr val="accent4">
                  <a:lumMod val="60000"/>
                </a:schemeClr>
              </a:solidFill>
              <a:ln w="9525">
                <a:solidFill>
                  <a:schemeClr val="accent4">
                    <a:lumMod val="60000"/>
                  </a:schemeClr>
                </a:solidFill>
              </a:ln>
              <a:effectLst/>
            </c:spPr>
          </c:marker>
          <c:xVal>
            <c:numRef>
              <c:f>'Figure 4_Temp Ramp_'!$A$5:$A$140</c:f>
              <c:numCache>
                <c:formatCode>General</c:formatCode>
                <c:ptCount val="136"/>
                <c:pt idx="0">
                  <c:v>25.053333333333331</c:v>
                </c:pt>
                <c:pt idx="1">
                  <c:v>25.973333333333333</c:v>
                </c:pt>
                <c:pt idx="2">
                  <c:v>26.98</c:v>
                </c:pt>
                <c:pt idx="3">
                  <c:v>28.013333333333332</c:v>
                </c:pt>
                <c:pt idx="4">
                  <c:v>29.040000000000003</c:v>
                </c:pt>
                <c:pt idx="5">
                  <c:v>30.060000000000002</c:v>
                </c:pt>
                <c:pt idx="6">
                  <c:v>31.076666666666668</c:v>
                </c:pt>
                <c:pt idx="7">
                  <c:v>32.083333333333336</c:v>
                </c:pt>
                <c:pt idx="8">
                  <c:v>33.086666666666666</c:v>
                </c:pt>
                <c:pt idx="9">
                  <c:v>34.096666666666664</c:v>
                </c:pt>
                <c:pt idx="10">
                  <c:v>35.096666666666671</c:v>
                </c:pt>
                <c:pt idx="11">
                  <c:v>36.093333333333334</c:v>
                </c:pt>
                <c:pt idx="12">
                  <c:v>37.096666666666664</c:v>
                </c:pt>
                <c:pt idx="13">
                  <c:v>38.089999999999996</c:v>
                </c:pt>
                <c:pt idx="14">
                  <c:v>39.086666666666666</c:v>
                </c:pt>
                <c:pt idx="15">
                  <c:v>40.083333333333336</c:v>
                </c:pt>
                <c:pt idx="16">
                  <c:v>41.08</c:v>
                </c:pt>
                <c:pt idx="17">
                  <c:v>42.073333333333331</c:v>
                </c:pt>
                <c:pt idx="18">
                  <c:v>43.07</c:v>
                </c:pt>
                <c:pt idx="19">
                  <c:v>44.06</c:v>
                </c:pt>
                <c:pt idx="20">
                  <c:v>45.06</c:v>
                </c:pt>
                <c:pt idx="21">
                  <c:v>46.056666666666672</c:v>
                </c:pt>
                <c:pt idx="22">
                  <c:v>47.053333333333335</c:v>
                </c:pt>
                <c:pt idx="23">
                  <c:v>48.04666666666666</c:v>
                </c:pt>
                <c:pt idx="24">
                  <c:v>49.043333333333329</c:v>
                </c:pt>
                <c:pt idx="25">
                  <c:v>50.036666666666669</c:v>
                </c:pt>
                <c:pt idx="26">
                  <c:v>51.033333333333331</c:v>
                </c:pt>
                <c:pt idx="27">
                  <c:v>52.026666666666671</c:v>
                </c:pt>
                <c:pt idx="28">
                  <c:v>53.02</c:v>
                </c:pt>
                <c:pt idx="29">
                  <c:v>54.016666666666673</c:v>
                </c:pt>
                <c:pt idx="30">
                  <c:v>55.01</c:v>
                </c:pt>
                <c:pt idx="31">
                  <c:v>56.006666666666668</c:v>
                </c:pt>
                <c:pt idx="32">
                  <c:v>57</c:v>
                </c:pt>
                <c:pt idx="33">
                  <c:v>57.993333333333339</c:v>
                </c:pt>
                <c:pt idx="34">
                  <c:v>58.99</c:v>
                </c:pt>
                <c:pt idx="35">
                  <c:v>59.986666666666672</c:v>
                </c:pt>
                <c:pt idx="36">
                  <c:v>60.98</c:v>
                </c:pt>
                <c:pt idx="37">
                  <c:v>61.973333333333336</c:v>
                </c:pt>
                <c:pt idx="38">
                  <c:v>62.97</c:v>
                </c:pt>
                <c:pt idx="39">
                  <c:v>63.963333333333331</c:v>
                </c:pt>
                <c:pt idx="40">
                  <c:v>64.959999999999994</c:v>
                </c:pt>
                <c:pt idx="41">
                  <c:v>65.953333333333333</c:v>
                </c:pt>
                <c:pt idx="42">
                  <c:v>66.946666666666673</c:v>
                </c:pt>
                <c:pt idx="43">
                  <c:v>67.943333333333328</c:v>
                </c:pt>
                <c:pt idx="44">
                  <c:v>68.94</c:v>
                </c:pt>
                <c:pt idx="45">
                  <c:v>69.933333333333337</c:v>
                </c:pt>
                <c:pt idx="46">
                  <c:v>70.930000000000007</c:v>
                </c:pt>
                <c:pt idx="47">
                  <c:v>71.923333333333332</c:v>
                </c:pt>
                <c:pt idx="48">
                  <c:v>72.92</c:v>
                </c:pt>
                <c:pt idx="49">
                  <c:v>73.913333333333341</c:v>
                </c:pt>
                <c:pt idx="50">
                  <c:v>74.910000000000011</c:v>
                </c:pt>
                <c:pt idx="51">
                  <c:v>75.90666666666668</c:v>
                </c:pt>
                <c:pt idx="52">
                  <c:v>76.903333333333336</c:v>
                </c:pt>
                <c:pt idx="53">
                  <c:v>77.896666666666675</c:v>
                </c:pt>
                <c:pt idx="54">
                  <c:v>78.893333333333331</c:v>
                </c:pt>
                <c:pt idx="55">
                  <c:v>79.88666666666667</c:v>
                </c:pt>
                <c:pt idx="56">
                  <c:v>80.88000000000001</c:v>
                </c:pt>
                <c:pt idx="57">
                  <c:v>81.876666666666679</c:v>
                </c:pt>
                <c:pt idx="58">
                  <c:v>82.87</c:v>
                </c:pt>
                <c:pt idx="59">
                  <c:v>83.866666666666674</c:v>
                </c:pt>
                <c:pt idx="60">
                  <c:v>84.863333333333344</c:v>
                </c:pt>
                <c:pt idx="61">
                  <c:v>85.856666666666669</c:v>
                </c:pt>
                <c:pt idx="62">
                  <c:v>86.850000000000009</c:v>
                </c:pt>
                <c:pt idx="63">
                  <c:v>87.843333333333348</c:v>
                </c:pt>
                <c:pt idx="64">
                  <c:v>88.843333333333348</c:v>
                </c:pt>
                <c:pt idx="65">
                  <c:v>89.839999999999989</c:v>
                </c:pt>
                <c:pt idx="66">
                  <c:v>90.833333333333329</c:v>
                </c:pt>
                <c:pt idx="67">
                  <c:v>91.826666666666668</c:v>
                </c:pt>
                <c:pt idx="68">
                  <c:v>92.826666666666668</c:v>
                </c:pt>
                <c:pt idx="69">
                  <c:v>93.816666666666677</c:v>
                </c:pt>
                <c:pt idx="70">
                  <c:v>94.816666666666663</c:v>
                </c:pt>
                <c:pt idx="71">
                  <c:v>95.813333333333333</c:v>
                </c:pt>
                <c:pt idx="72">
                  <c:v>96.81</c:v>
                </c:pt>
                <c:pt idx="73">
                  <c:v>97.8</c:v>
                </c:pt>
                <c:pt idx="74">
                  <c:v>98.8</c:v>
                </c:pt>
                <c:pt idx="75">
                  <c:v>99.793333333333337</c:v>
                </c:pt>
                <c:pt idx="76">
                  <c:v>100.78666666666668</c:v>
                </c:pt>
                <c:pt idx="77">
                  <c:v>101.77999999999999</c:v>
                </c:pt>
                <c:pt idx="78">
                  <c:v>102.77</c:v>
                </c:pt>
                <c:pt idx="79">
                  <c:v>103.76666666666667</c:v>
                </c:pt>
                <c:pt idx="80">
                  <c:v>104.76333333333334</c:v>
                </c:pt>
                <c:pt idx="81">
                  <c:v>105.75999999999999</c:v>
                </c:pt>
                <c:pt idx="82">
                  <c:v>106.75666666666666</c:v>
                </c:pt>
                <c:pt idx="83">
                  <c:v>107.74666666666667</c:v>
                </c:pt>
                <c:pt idx="84">
                  <c:v>108.74666666666667</c:v>
                </c:pt>
                <c:pt idx="85">
                  <c:v>109.74333333333334</c:v>
                </c:pt>
                <c:pt idx="86">
                  <c:v>110.73666666666668</c:v>
                </c:pt>
                <c:pt idx="87">
                  <c:v>111.74</c:v>
                </c:pt>
                <c:pt idx="88">
                  <c:v>112.73666666666668</c:v>
                </c:pt>
                <c:pt idx="89">
                  <c:v>113.73</c:v>
                </c:pt>
                <c:pt idx="90">
                  <c:v>114.73</c:v>
                </c:pt>
                <c:pt idx="91">
                  <c:v>115.72333333333334</c:v>
                </c:pt>
                <c:pt idx="92">
                  <c:v>116.71999999999998</c:v>
                </c:pt>
                <c:pt idx="93">
                  <c:v>117.72333333333334</c:v>
                </c:pt>
                <c:pt idx="94">
                  <c:v>118.71999999999998</c:v>
                </c:pt>
                <c:pt idx="95">
                  <c:v>119.71666666666665</c:v>
                </c:pt>
                <c:pt idx="96">
                  <c:v>120.71333333333332</c:v>
                </c:pt>
                <c:pt idx="97">
                  <c:v>121.70666666666666</c:v>
                </c:pt>
                <c:pt idx="98">
                  <c:v>122.70333333333333</c:v>
                </c:pt>
                <c:pt idx="99">
                  <c:v>123.69333333333333</c:v>
                </c:pt>
                <c:pt idx="100">
                  <c:v>124.68333333333332</c:v>
                </c:pt>
                <c:pt idx="101">
                  <c:v>125.67999999999999</c:v>
                </c:pt>
                <c:pt idx="102">
                  <c:v>126.67333333333333</c:v>
                </c:pt>
                <c:pt idx="103">
                  <c:v>127.66666666666667</c:v>
                </c:pt>
                <c:pt idx="104">
                  <c:v>128.66333333333333</c:v>
                </c:pt>
                <c:pt idx="105">
                  <c:v>129.65333333333334</c:v>
                </c:pt>
                <c:pt idx="106">
                  <c:v>130.64333333333332</c:v>
                </c:pt>
                <c:pt idx="107">
                  <c:v>131.64333333333332</c:v>
                </c:pt>
                <c:pt idx="108">
                  <c:v>132.63333333333333</c:v>
                </c:pt>
                <c:pt idx="109">
                  <c:v>133.63333333333333</c:v>
                </c:pt>
                <c:pt idx="110">
                  <c:v>134.63333333333333</c:v>
                </c:pt>
                <c:pt idx="111">
                  <c:v>135.61999999999998</c:v>
                </c:pt>
                <c:pt idx="112">
                  <c:v>136.61999999999998</c:v>
                </c:pt>
                <c:pt idx="113">
                  <c:v>137.60999999999999</c:v>
                </c:pt>
                <c:pt idx="114">
                  <c:v>138.61000000000001</c:v>
                </c:pt>
                <c:pt idx="115">
                  <c:v>139.61000000000001</c:v>
                </c:pt>
                <c:pt idx="116">
                  <c:v>140.6</c:v>
                </c:pt>
                <c:pt idx="117">
                  <c:v>141.59</c:v>
                </c:pt>
                <c:pt idx="118">
                  <c:v>142.59333333333333</c:v>
                </c:pt>
                <c:pt idx="119">
                  <c:v>143.58000000000001</c:v>
                </c:pt>
                <c:pt idx="120">
                  <c:v>144.57666666666665</c:v>
                </c:pt>
                <c:pt idx="121">
                  <c:v>145.57</c:v>
                </c:pt>
                <c:pt idx="122">
                  <c:v>146.55666666666664</c:v>
                </c:pt>
                <c:pt idx="123">
                  <c:v>147.55666666666664</c:v>
                </c:pt>
                <c:pt idx="124">
                  <c:v>148.54666666666665</c:v>
                </c:pt>
                <c:pt idx="125">
                  <c:v>149.53333333333333</c:v>
                </c:pt>
                <c:pt idx="126">
                  <c:v>150.53333333333333</c:v>
                </c:pt>
                <c:pt idx="127">
                  <c:v>151.52000000000001</c:v>
                </c:pt>
                <c:pt idx="128">
                  <c:v>153.18</c:v>
                </c:pt>
                <c:pt idx="129">
                  <c:v>154.17500000000001</c:v>
                </c:pt>
                <c:pt idx="130">
                  <c:v>155.17500000000001</c:v>
                </c:pt>
                <c:pt idx="131">
                  <c:v>156.19999999999999</c:v>
                </c:pt>
                <c:pt idx="132">
                  <c:v>157.19</c:v>
                </c:pt>
                <c:pt idx="133">
                  <c:v>158.19</c:v>
                </c:pt>
                <c:pt idx="134">
                  <c:v>159.185</c:v>
                </c:pt>
                <c:pt idx="135">
                  <c:v>160.185</c:v>
                </c:pt>
              </c:numCache>
            </c:numRef>
          </c:xVal>
          <c:yVal>
            <c:numRef>
              <c:f>'Figure 4_Temp Ramp_'!$B$5:$B$140</c:f>
              <c:numCache>
                <c:formatCode>General</c:formatCode>
                <c:ptCount val="136"/>
                <c:pt idx="0">
                  <c:v>6.050533333333334</c:v>
                </c:pt>
                <c:pt idx="1">
                  <c:v>6.1993333333333327</c:v>
                </c:pt>
                <c:pt idx="2">
                  <c:v>6.3317000000000005</c:v>
                </c:pt>
                <c:pt idx="3">
                  <c:v>6.662466666666667</c:v>
                </c:pt>
                <c:pt idx="4">
                  <c:v>6.6048666666666662</c:v>
                </c:pt>
                <c:pt idx="5">
                  <c:v>7.1785333333333332</c:v>
                </c:pt>
                <c:pt idx="6">
                  <c:v>8.2575333333333329</c:v>
                </c:pt>
                <c:pt idx="7">
                  <c:v>10.271366666666667</c:v>
                </c:pt>
                <c:pt idx="8">
                  <c:v>12.374033333333335</c:v>
                </c:pt>
                <c:pt idx="9">
                  <c:v>14.823566666666666</c:v>
                </c:pt>
                <c:pt idx="10">
                  <c:v>22.974333333333334</c:v>
                </c:pt>
                <c:pt idx="11">
                  <c:v>27.987666666666669</c:v>
                </c:pt>
                <c:pt idx="12">
                  <c:v>34.283999999999999</c:v>
                </c:pt>
                <c:pt idx="13">
                  <c:v>42.113999999999997</c:v>
                </c:pt>
                <c:pt idx="14">
                  <c:v>50.265666666666675</c:v>
                </c:pt>
                <c:pt idx="15">
                  <c:v>58.530666666666662</c:v>
                </c:pt>
                <c:pt idx="16">
                  <c:v>66.023666666666671</c:v>
                </c:pt>
                <c:pt idx="17">
                  <c:v>79.954666666666654</c:v>
                </c:pt>
                <c:pt idx="18">
                  <c:v>89.667666666666662</c:v>
                </c:pt>
                <c:pt idx="19">
                  <c:v>96.65000000000002</c:v>
                </c:pt>
                <c:pt idx="20">
                  <c:v>106.767</c:v>
                </c:pt>
                <c:pt idx="21">
                  <c:v>115.22700000000002</c:v>
                </c:pt>
                <c:pt idx="22">
                  <c:v>123.49299999999999</c:v>
                </c:pt>
                <c:pt idx="23">
                  <c:v>131.37066666666666</c:v>
                </c:pt>
                <c:pt idx="24">
                  <c:v>142.88</c:v>
                </c:pt>
                <c:pt idx="25">
                  <c:v>149.4</c:v>
                </c:pt>
                <c:pt idx="26">
                  <c:v>159.03</c:v>
                </c:pt>
                <c:pt idx="27">
                  <c:v>161.44999999999999</c:v>
                </c:pt>
                <c:pt idx="28">
                  <c:v>169.76666666666668</c:v>
                </c:pt>
                <c:pt idx="29">
                  <c:v>175.11666666666667</c:v>
                </c:pt>
                <c:pt idx="30">
                  <c:v>183.79</c:v>
                </c:pt>
                <c:pt idx="31">
                  <c:v>187.16333333333333</c:v>
                </c:pt>
                <c:pt idx="32">
                  <c:v>193.72666666666669</c:v>
                </c:pt>
                <c:pt idx="33">
                  <c:v>196.88666666666668</c:v>
                </c:pt>
                <c:pt idx="34">
                  <c:v>204.71333333333334</c:v>
                </c:pt>
                <c:pt idx="35">
                  <c:v>204.34666666666666</c:v>
                </c:pt>
                <c:pt idx="36">
                  <c:v>204.5566666666667</c:v>
                </c:pt>
                <c:pt idx="37">
                  <c:v>206.93333333333331</c:v>
                </c:pt>
                <c:pt idx="38">
                  <c:v>204.27333333333331</c:v>
                </c:pt>
                <c:pt idx="39">
                  <c:v>200.80333333333331</c:v>
                </c:pt>
                <c:pt idx="40">
                  <c:v>197.95999999999995</c:v>
                </c:pt>
                <c:pt idx="41">
                  <c:v>195.42333333333332</c:v>
                </c:pt>
                <c:pt idx="42">
                  <c:v>189.56000000000003</c:v>
                </c:pt>
                <c:pt idx="43">
                  <c:v>178.18999999999997</c:v>
                </c:pt>
                <c:pt idx="44">
                  <c:v>169.81</c:v>
                </c:pt>
                <c:pt idx="45">
                  <c:v>159.67999999999998</c:v>
                </c:pt>
                <c:pt idx="46">
                  <c:v>148.38</c:v>
                </c:pt>
                <c:pt idx="47">
                  <c:v>139.05866666666665</c:v>
                </c:pt>
                <c:pt idx="48">
                  <c:v>126.944</c:v>
                </c:pt>
                <c:pt idx="49">
                  <c:v>116.53866666666666</c:v>
                </c:pt>
                <c:pt idx="50">
                  <c:v>106.947</c:v>
                </c:pt>
                <c:pt idx="51">
                  <c:v>101.63433333333334</c:v>
                </c:pt>
                <c:pt idx="52">
                  <c:v>92.285000000000011</c:v>
                </c:pt>
                <c:pt idx="53">
                  <c:v>87.574666666666658</c:v>
                </c:pt>
                <c:pt idx="54">
                  <c:v>81.252666666666656</c:v>
                </c:pt>
                <c:pt idx="55">
                  <c:v>77.85733333333333</c:v>
                </c:pt>
                <c:pt idx="56">
                  <c:v>70.326999999999998</c:v>
                </c:pt>
                <c:pt idx="57">
                  <c:v>65.834999999999994</c:v>
                </c:pt>
                <c:pt idx="58">
                  <c:v>57.486333333333334</c:v>
                </c:pt>
                <c:pt idx="59">
                  <c:v>53.331333333333333</c:v>
                </c:pt>
                <c:pt idx="60">
                  <c:v>51.632333333333328</c:v>
                </c:pt>
                <c:pt idx="61">
                  <c:v>49.52</c:v>
                </c:pt>
                <c:pt idx="62">
                  <c:v>46.919666666666664</c:v>
                </c:pt>
                <c:pt idx="63">
                  <c:v>46.728666666666669</c:v>
                </c:pt>
                <c:pt idx="64">
                  <c:v>49.407000000000004</c:v>
                </c:pt>
                <c:pt idx="65">
                  <c:v>42.517043366666663</c:v>
                </c:pt>
                <c:pt idx="66">
                  <c:v>67.858666666666664</c:v>
                </c:pt>
                <c:pt idx="67">
                  <c:v>82.350666666666669</c:v>
                </c:pt>
                <c:pt idx="68">
                  <c:v>98.971333333333334</c:v>
                </c:pt>
                <c:pt idx="69">
                  <c:v>133.07666666666668</c:v>
                </c:pt>
                <c:pt idx="70">
                  <c:v>159.45666666666665</c:v>
                </c:pt>
                <c:pt idx="71">
                  <c:v>193.72333333333336</c:v>
                </c:pt>
                <c:pt idx="72">
                  <c:v>229.89</c:v>
                </c:pt>
                <c:pt idx="73">
                  <c:v>269.72333333333336</c:v>
                </c:pt>
                <c:pt idx="74">
                  <c:v>301.58666666666664</c:v>
                </c:pt>
                <c:pt idx="75">
                  <c:v>347.92666666666668</c:v>
                </c:pt>
                <c:pt idx="76">
                  <c:v>367.33666666666664</c:v>
                </c:pt>
                <c:pt idx="77">
                  <c:v>396.84333333333331</c:v>
                </c:pt>
                <c:pt idx="78">
                  <c:v>402.68666666666667</c:v>
                </c:pt>
                <c:pt idx="79">
                  <c:v>445.83666666666659</c:v>
                </c:pt>
                <c:pt idx="80">
                  <c:v>458.88333333333338</c:v>
                </c:pt>
                <c:pt idx="81">
                  <c:v>483.78666666666669</c:v>
                </c:pt>
                <c:pt idx="82">
                  <c:v>501.52333333333331</c:v>
                </c:pt>
                <c:pt idx="83">
                  <c:v>511.10999999999996</c:v>
                </c:pt>
                <c:pt idx="84">
                  <c:v>548.19333333333327</c:v>
                </c:pt>
                <c:pt idx="85">
                  <c:v>571.24333333333334</c:v>
                </c:pt>
                <c:pt idx="86">
                  <c:v>603.37333333333333</c:v>
                </c:pt>
                <c:pt idx="87">
                  <c:v>634.97666666666669</c:v>
                </c:pt>
                <c:pt idx="88">
                  <c:v>662.26</c:v>
                </c:pt>
                <c:pt idx="89">
                  <c:v>702.61666666666667</c:v>
                </c:pt>
                <c:pt idx="90">
                  <c:v>741.01333333333332</c:v>
                </c:pt>
                <c:pt idx="91">
                  <c:v>788.51333333333332</c:v>
                </c:pt>
                <c:pt idx="92">
                  <c:v>834.23333333333323</c:v>
                </c:pt>
                <c:pt idx="93">
                  <c:v>894.50666666666666</c:v>
                </c:pt>
                <c:pt idx="94">
                  <c:v>946.54666666666674</c:v>
                </c:pt>
                <c:pt idx="95">
                  <c:v>1017.2566666666667</c:v>
                </c:pt>
                <c:pt idx="96">
                  <c:v>1046.0733333333335</c:v>
                </c:pt>
                <c:pt idx="97">
                  <c:v>1141.5666666666666</c:v>
                </c:pt>
                <c:pt idx="98">
                  <c:v>1212.1333333333334</c:v>
                </c:pt>
                <c:pt idx="99">
                  <c:v>1285.4333333333332</c:v>
                </c:pt>
                <c:pt idx="100">
                  <c:v>1381.3</c:v>
                </c:pt>
                <c:pt idx="101">
                  <c:v>1469.4666666666669</c:v>
                </c:pt>
                <c:pt idx="102">
                  <c:v>1593.5333333333335</c:v>
                </c:pt>
                <c:pt idx="103">
                  <c:v>1695.3333333333333</c:v>
                </c:pt>
                <c:pt idx="104">
                  <c:v>1809.5</c:v>
                </c:pt>
                <c:pt idx="105">
                  <c:v>1940.6666666666667</c:v>
                </c:pt>
                <c:pt idx="106">
                  <c:v>2064.0666666666671</c:v>
                </c:pt>
                <c:pt idx="107">
                  <c:v>2221.4666666666667</c:v>
                </c:pt>
                <c:pt idx="108">
                  <c:v>2385.9333333333329</c:v>
                </c:pt>
                <c:pt idx="109">
                  <c:v>2527.9999999999995</c:v>
                </c:pt>
                <c:pt idx="110">
                  <c:v>2727.5666666666671</c:v>
                </c:pt>
                <c:pt idx="111">
                  <c:v>2908.2999999999997</c:v>
                </c:pt>
                <c:pt idx="112">
                  <c:v>3126.7999999999997</c:v>
                </c:pt>
                <c:pt idx="113">
                  <c:v>3313</c:v>
                </c:pt>
                <c:pt idx="114">
                  <c:v>3528</c:v>
                </c:pt>
                <c:pt idx="115">
                  <c:v>3765.8333333333335</c:v>
                </c:pt>
                <c:pt idx="116">
                  <c:v>4020.2999999999997</c:v>
                </c:pt>
                <c:pt idx="117">
                  <c:v>4240.7666666666664</c:v>
                </c:pt>
                <c:pt idx="118">
                  <c:v>4412.166666666667</c:v>
                </c:pt>
                <c:pt idx="119">
                  <c:v>4740.5333333333328</c:v>
                </c:pt>
                <c:pt idx="120">
                  <c:v>4933.4000000000005</c:v>
                </c:pt>
                <c:pt idx="121">
                  <c:v>5075.2666666666664</c:v>
                </c:pt>
                <c:pt idx="122">
                  <c:v>5344.8666666666668</c:v>
                </c:pt>
                <c:pt idx="123">
                  <c:v>5567.8666666666659</c:v>
                </c:pt>
                <c:pt idx="124">
                  <c:v>5760.5666666666666</c:v>
                </c:pt>
                <c:pt idx="125">
                  <c:v>5792.7333333333336</c:v>
                </c:pt>
                <c:pt idx="126">
                  <c:v>5956.0333333333328</c:v>
                </c:pt>
                <c:pt idx="127">
                  <c:v>6205.166666666667</c:v>
                </c:pt>
                <c:pt idx="128">
                  <c:v>5620.9</c:v>
                </c:pt>
                <c:pt idx="129">
                  <c:v>5791.7999999999993</c:v>
                </c:pt>
                <c:pt idx="130">
                  <c:v>5768.95</c:v>
                </c:pt>
                <c:pt idx="131">
                  <c:v>5784.75</c:v>
                </c:pt>
                <c:pt idx="132">
                  <c:v>5777.4500000000007</c:v>
                </c:pt>
                <c:pt idx="133">
                  <c:v>5712.3</c:v>
                </c:pt>
                <c:pt idx="134">
                  <c:v>5689.9500000000007</c:v>
                </c:pt>
                <c:pt idx="135">
                  <c:v>5574.1</c:v>
                </c:pt>
              </c:numCache>
            </c:numRef>
          </c:yVal>
          <c:smooth val="0"/>
          <c:extLst>
            <c:ext xmlns:c16="http://schemas.microsoft.com/office/drawing/2014/chart" uri="{C3380CC4-5D6E-409C-BE32-E72D297353CC}">
              <c16:uniqueId val="{00000000-107E-4A28-AF18-8BAC8254C250}"/>
            </c:ext>
          </c:extLst>
        </c:ser>
        <c:ser>
          <c:idx val="1"/>
          <c:order val="1"/>
          <c:tx>
            <c:v>CONTROL G''</c:v>
          </c:tx>
          <c:spPr>
            <a:ln w="19050" cap="rnd">
              <a:noFill/>
              <a:round/>
            </a:ln>
            <a:effectLst/>
          </c:spPr>
          <c:marker>
            <c:symbol val="circle"/>
            <c:size val="5"/>
            <c:spPr>
              <a:solidFill>
                <a:schemeClr val="accent2"/>
              </a:solidFill>
              <a:ln w="9525">
                <a:solidFill>
                  <a:schemeClr val="accent2"/>
                </a:solidFill>
              </a:ln>
              <a:effectLst/>
            </c:spPr>
          </c:marker>
          <c:xVal>
            <c:numRef>
              <c:f>'Figure 4_Temp Ramp_'!$A$5:$A$140</c:f>
              <c:numCache>
                <c:formatCode>General</c:formatCode>
                <c:ptCount val="136"/>
                <c:pt idx="0">
                  <c:v>25.053333333333331</c:v>
                </c:pt>
                <c:pt idx="1">
                  <c:v>25.973333333333333</c:v>
                </c:pt>
                <c:pt idx="2">
                  <c:v>26.98</c:v>
                </c:pt>
                <c:pt idx="3">
                  <c:v>28.013333333333332</c:v>
                </c:pt>
                <c:pt idx="4">
                  <c:v>29.040000000000003</c:v>
                </c:pt>
                <c:pt idx="5">
                  <c:v>30.060000000000002</c:v>
                </c:pt>
                <c:pt idx="6">
                  <c:v>31.076666666666668</c:v>
                </c:pt>
                <c:pt idx="7">
                  <c:v>32.083333333333336</c:v>
                </c:pt>
                <c:pt idx="8">
                  <c:v>33.086666666666666</c:v>
                </c:pt>
                <c:pt idx="9">
                  <c:v>34.096666666666664</c:v>
                </c:pt>
                <c:pt idx="10">
                  <c:v>35.096666666666671</c:v>
                </c:pt>
                <c:pt idx="11">
                  <c:v>36.093333333333334</c:v>
                </c:pt>
                <c:pt idx="12">
                  <c:v>37.096666666666664</c:v>
                </c:pt>
                <c:pt idx="13">
                  <c:v>38.089999999999996</c:v>
                </c:pt>
                <c:pt idx="14">
                  <c:v>39.086666666666666</c:v>
                </c:pt>
                <c:pt idx="15">
                  <c:v>40.083333333333336</c:v>
                </c:pt>
                <c:pt idx="16">
                  <c:v>41.08</c:v>
                </c:pt>
                <c:pt idx="17">
                  <c:v>42.073333333333331</c:v>
                </c:pt>
                <c:pt idx="18">
                  <c:v>43.07</c:v>
                </c:pt>
                <c:pt idx="19">
                  <c:v>44.06</c:v>
                </c:pt>
                <c:pt idx="20">
                  <c:v>45.06</c:v>
                </c:pt>
                <c:pt idx="21">
                  <c:v>46.056666666666672</c:v>
                </c:pt>
                <c:pt idx="22">
                  <c:v>47.053333333333335</c:v>
                </c:pt>
                <c:pt idx="23">
                  <c:v>48.04666666666666</c:v>
                </c:pt>
                <c:pt idx="24">
                  <c:v>49.043333333333329</c:v>
                </c:pt>
                <c:pt idx="25">
                  <c:v>50.036666666666669</c:v>
                </c:pt>
                <c:pt idx="26">
                  <c:v>51.033333333333331</c:v>
                </c:pt>
                <c:pt idx="27">
                  <c:v>52.026666666666671</c:v>
                </c:pt>
                <c:pt idx="28">
                  <c:v>53.02</c:v>
                </c:pt>
                <c:pt idx="29">
                  <c:v>54.016666666666673</c:v>
                </c:pt>
                <c:pt idx="30">
                  <c:v>55.01</c:v>
                </c:pt>
                <c:pt idx="31">
                  <c:v>56.006666666666668</c:v>
                </c:pt>
                <c:pt idx="32">
                  <c:v>57</c:v>
                </c:pt>
                <c:pt idx="33">
                  <c:v>57.993333333333339</c:v>
                </c:pt>
                <c:pt idx="34">
                  <c:v>58.99</c:v>
                </c:pt>
                <c:pt idx="35">
                  <c:v>59.986666666666672</c:v>
                </c:pt>
                <c:pt idx="36">
                  <c:v>60.98</c:v>
                </c:pt>
                <c:pt idx="37">
                  <c:v>61.973333333333336</c:v>
                </c:pt>
                <c:pt idx="38">
                  <c:v>62.97</c:v>
                </c:pt>
                <c:pt idx="39">
                  <c:v>63.963333333333331</c:v>
                </c:pt>
                <c:pt idx="40">
                  <c:v>64.959999999999994</c:v>
                </c:pt>
                <c:pt idx="41">
                  <c:v>65.953333333333333</c:v>
                </c:pt>
                <c:pt idx="42">
                  <c:v>66.946666666666673</c:v>
                </c:pt>
                <c:pt idx="43">
                  <c:v>67.943333333333328</c:v>
                </c:pt>
                <c:pt idx="44">
                  <c:v>68.94</c:v>
                </c:pt>
                <c:pt idx="45">
                  <c:v>69.933333333333337</c:v>
                </c:pt>
                <c:pt idx="46">
                  <c:v>70.930000000000007</c:v>
                </c:pt>
                <c:pt idx="47">
                  <c:v>71.923333333333332</c:v>
                </c:pt>
                <c:pt idx="48">
                  <c:v>72.92</c:v>
                </c:pt>
                <c:pt idx="49">
                  <c:v>73.913333333333341</c:v>
                </c:pt>
                <c:pt idx="50">
                  <c:v>74.910000000000011</c:v>
                </c:pt>
                <c:pt idx="51">
                  <c:v>75.90666666666668</c:v>
                </c:pt>
                <c:pt idx="52">
                  <c:v>76.903333333333336</c:v>
                </c:pt>
                <c:pt idx="53">
                  <c:v>77.896666666666675</c:v>
                </c:pt>
                <c:pt idx="54">
                  <c:v>78.893333333333331</c:v>
                </c:pt>
                <c:pt idx="55">
                  <c:v>79.88666666666667</c:v>
                </c:pt>
                <c:pt idx="56">
                  <c:v>80.88000000000001</c:v>
                </c:pt>
                <c:pt idx="57">
                  <c:v>81.876666666666679</c:v>
                </c:pt>
                <c:pt idx="58">
                  <c:v>82.87</c:v>
                </c:pt>
                <c:pt idx="59">
                  <c:v>83.866666666666674</c:v>
                </c:pt>
                <c:pt idx="60">
                  <c:v>84.863333333333344</c:v>
                </c:pt>
                <c:pt idx="61">
                  <c:v>85.856666666666669</c:v>
                </c:pt>
                <c:pt idx="62">
                  <c:v>86.850000000000009</c:v>
                </c:pt>
                <c:pt idx="63">
                  <c:v>87.843333333333348</c:v>
                </c:pt>
                <c:pt idx="64">
                  <c:v>88.843333333333348</c:v>
                </c:pt>
                <c:pt idx="65">
                  <c:v>89.839999999999989</c:v>
                </c:pt>
                <c:pt idx="66">
                  <c:v>90.833333333333329</c:v>
                </c:pt>
                <c:pt idx="67">
                  <c:v>91.826666666666668</c:v>
                </c:pt>
                <c:pt idx="68">
                  <c:v>92.826666666666668</c:v>
                </c:pt>
                <c:pt idx="69">
                  <c:v>93.816666666666677</c:v>
                </c:pt>
                <c:pt idx="70">
                  <c:v>94.816666666666663</c:v>
                </c:pt>
                <c:pt idx="71">
                  <c:v>95.813333333333333</c:v>
                </c:pt>
                <c:pt idx="72">
                  <c:v>96.81</c:v>
                </c:pt>
                <c:pt idx="73">
                  <c:v>97.8</c:v>
                </c:pt>
                <c:pt idx="74">
                  <c:v>98.8</c:v>
                </c:pt>
                <c:pt idx="75">
                  <c:v>99.793333333333337</c:v>
                </c:pt>
                <c:pt idx="76">
                  <c:v>100.78666666666668</c:v>
                </c:pt>
                <c:pt idx="77">
                  <c:v>101.77999999999999</c:v>
                </c:pt>
                <c:pt idx="78">
                  <c:v>102.77</c:v>
                </c:pt>
                <c:pt idx="79">
                  <c:v>103.76666666666667</c:v>
                </c:pt>
                <c:pt idx="80">
                  <c:v>104.76333333333334</c:v>
                </c:pt>
                <c:pt idx="81">
                  <c:v>105.75999999999999</c:v>
                </c:pt>
                <c:pt idx="82">
                  <c:v>106.75666666666666</c:v>
                </c:pt>
                <c:pt idx="83">
                  <c:v>107.74666666666667</c:v>
                </c:pt>
                <c:pt idx="84">
                  <c:v>108.74666666666667</c:v>
                </c:pt>
                <c:pt idx="85">
                  <c:v>109.74333333333334</c:v>
                </c:pt>
                <c:pt idx="86">
                  <c:v>110.73666666666668</c:v>
                </c:pt>
                <c:pt idx="87">
                  <c:v>111.74</c:v>
                </c:pt>
                <c:pt idx="88">
                  <c:v>112.73666666666668</c:v>
                </c:pt>
                <c:pt idx="89">
                  <c:v>113.73</c:v>
                </c:pt>
                <c:pt idx="90">
                  <c:v>114.73</c:v>
                </c:pt>
                <c:pt idx="91">
                  <c:v>115.72333333333334</c:v>
                </c:pt>
                <c:pt idx="92">
                  <c:v>116.71999999999998</c:v>
                </c:pt>
                <c:pt idx="93">
                  <c:v>117.72333333333334</c:v>
                </c:pt>
                <c:pt idx="94">
                  <c:v>118.71999999999998</c:v>
                </c:pt>
                <c:pt idx="95">
                  <c:v>119.71666666666665</c:v>
                </c:pt>
                <c:pt idx="96">
                  <c:v>120.71333333333332</c:v>
                </c:pt>
                <c:pt idx="97">
                  <c:v>121.70666666666666</c:v>
                </c:pt>
                <c:pt idx="98">
                  <c:v>122.70333333333333</c:v>
                </c:pt>
                <c:pt idx="99">
                  <c:v>123.69333333333333</c:v>
                </c:pt>
                <c:pt idx="100">
                  <c:v>124.68333333333332</c:v>
                </c:pt>
                <c:pt idx="101">
                  <c:v>125.67999999999999</c:v>
                </c:pt>
                <c:pt idx="102">
                  <c:v>126.67333333333333</c:v>
                </c:pt>
                <c:pt idx="103">
                  <c:v>127.66666666666667</c:v>
                </c:pt>
                <c:pt idx="104">
                  <c:v>128.66333333333333</c:v>
                </c:pt>
                <c:pt idx="105">
                  <c:v>129.65333333333334</c:v>
                </c:pt>
                <c:pt idx="106">
                  <c:v>130.64333333333332</c:v>
                </c:pt>
                <c:pt idx="107">
                  <c:v>131.64333333333332</c:v>
                </c:pt>
                <c:pt idx="108">
                  <c:v>132.63333333333333</c:v>
                </c:pt>
                <c:pt idx="109">
                  <c:v>133.63333333333333</c:v>
                </c:pt>
                <c:pt idx="110">
                  <c:v>134.63333333333333</c:v>
                </c:pt>
                <c:pt idx="111">
                  <c:v>135.61999999999998</c:v>
                </c:pt>
                <c:pt idx="112">
                  <c:v>136.61999999999998</c:v>
                </c:pt>
                <c:pt idx="113">
                  <c:v>137.60999999999999</c:v>
                </c:pt>
                <c:pt idx="114">
                  <c:v>138.61000000000001</c:v>
                </c:pt>
                <c:pt idx="115">
                  <c:v>139.61000000000001</c:v>
                </c:pt>
                <c:pt idx="116">
                  <c:v>140.6</c:v>
                </c:pt>
                <c:pt idx="117">
                  <c:v>141.59</c:v>
                </c:pt>
                <c:pt idx="118">
                  <c:v>142.59333333333333</c:v>
                </c:pt>
                <c:pt idx="119">
                  <c:v>143.58000000000001</c:v>
                </c:pt>
                <c:pt idx="120">
                  <c:v>144.57666666666665</c:v>
                </c:pt>
                <c:pt idx="121">
                  <c:v>145.57</c:v>
                </c:pt>
                <c:pt idx="122">
                  <c:v>146.55666666666664</c:v>
                </c:pt>
                <c:pt idx="123">
                  <c:v>147.55666666666664</c:v>
                </c:pt>
                <c:pt idx="124">
                  <c:v>148.54666666666665</c:v>
                </c:pt>
                <c:pt idx="125">
                  <c:v>149.53333333333333</c:v>
                </c:pt>
                <c:pt idx="126">
                  <c:v>150.53333333333333</c:v>
                </c:pt>
                <c:pt idx="127">
                  <c:v>151.52000000000001</c:v>
                </c:pt>
                <c:pt idx="128">
                  <c:v>153.18</c:v>
                </c:pt>
                <c:pt idx="129">
                  <c:v>154.17500000000001</c:v>
                </c:pt>
                <c:pt idx="130">
                  <c:v>155.17500000000001</c:v>
                </c:pt>
                <c:pt idx="131">
                  <c:v>156.19999999999999</c:v>
                </c:pt>
                <c:pt idx="132">
                  <c:v>157.19</c:v>
                </c:pt>
                <c:pt idx="133">
                  <c:v>158.19</c:v>
                </c:pt>
                <c:pt idx="134">
                  <c:v>159.185</c:v>
                </c:pt>
                <c:pt idx="135">
                  <c:v>160.185</c:v>
                </c:pt>
              </c:numCache>
            </c:numRef>
          </c:xVal>
          <c:yVal>
            <c:numRef>
              <c:f>'Figure 4_Temp Ramp_'!$C$5:$C$140</c:f>
              <c:numCache>
                <c:formatCode>General</c:formatCode>
                <c:ptCount val="136"/>
                <c:pt idx="0">
                  <c:v>5.6328999999999994</c:v>
                </c:pt>
                <c:pt idx="1">
                  <c:v>5.6348999999999991</c:v>
                </c:pt>
                <c:pt idx="2">
                  <c:v>5.5180999999999996</c:v>
                </c:pt>
                <c:pt idx="3">
                  <c:v>5.55</c:v>
                </c:pt>
                <c:pt idx="4">
                  <c:v>6.2983666666666664</c:v>
                </c:pt>
                <c:pt idx="5">
                  <c:v>6.4461666666666666</c:v>
                </c:pt>
                <c:pt idx="6">
                  <c:v>7.5846666666666671</c:v>
                </c:pt>
                <c:pt idx="7">
                  <c:v>9.5343999999999998</c:v>
                </c:pt>
                <c:pt idx="8">
                  <c:v>10.213566666666667</c:v>
                </c:pt>
                <c:pt idx="9">
                  <c:v>12.717033333333333</c:v>
                </c:pt>
                <c:pt idx="10">
                  <c:v>16.595099999999999</c:v>
                </c:pt>
                <c:pt idx="11">
                  <c:v>20.458666666666666</c:v>
                </c:pt>
                <c:pt idx="12">
                  <c:v>23.799666666666667</c:v>
                </c:pt>
                <c:pt idx="13">
                  <c:v>28.534000000000002</c:v>
                </c:pt>
                <c:pt idx="14">
                  <c:v>32.81733333333333</c:v>
                </c:pt>
                <c:pt idx="15">
                  <c:v>36.831333333333333</c:v>
                </c:pt>
                <c:pt idx="16">
                  <c:v>40.641999999999996</c:v>
                </c:pt>
                <c:pt idx="17">
                  <c:v>44.204666666666668</c:v>
                </c:pt>
                <c:pt idx="18">
                  <c:v>46.818999999999996</c:v>
                </c:pt>
                <c:pt idx="19">
                  <c:v>55.186999999999991</c:v>
                </c:pt>
                <c:pt idx="20">
                  <c:v>57.283999999999992</c:v>
                </c:pt>
                <c:pt idx="21">
                  <c:v>59.975000000000001</c:v>
                </c:pt>
                <c:pt idx="22">
                  <c:v>60.581666666666671</c:v>
                </c:pt>
                <c:pt idx="23">
                  <c:v>63.762</c:v>
                </c:pt>
                <c:pt idx="24">
                  <c:v>66.63666666666667</c:v>
                </c:pt>
                <c:pt idx="25">
                  <c:v>69.346000000000004</c:v>
                </c:pt>
                <c:pt idx="26">
                  <c:v>71.097666666666669</c:v>
                </c:pt>
                <c:pt idx="27">
                  <c:v>74.726333333333329</c:v>
                </c:pt>
                <c:pt idx="28">
                  <c:v>77.288666666666657</c:v>
                </c:pt>
                <c:pt idx="29">
                  <c:v>79.529333333333341</c:v>
                </c:pt>
                <c:pt idx="30">
                  <c:v>80.798666666666676</c:v>
                </c:pt>
                <c:pt idx="31">
                  <c:v>84.399666666666675</c:v>
                </c:pt>
                <c:pt idx="32">
                  <c:v>79.208333333333329</c:v>
                </c:pt>
                <c:pt idx="33">
                  <c:v>86.858666666666679</c:v>
                </c:pt>
                <c:pt idx="34">
                  <c:v>84.363</c:v>
                </c:pt>
                <c:pt idx="35">
                  <c:v>84.144999999999996</c:v>
                </c:pt>
                <c:pt idx="36">
                  <c:v>90.37533333333333</c:v>
                </c:pt>
                <c:pt idx="37">
                  <c:v>88.100333333333325</c:v>
                </c:pt>
                <c:pt idx="38">
                  <c:v>93.475333333333325</c:v>
                </c:pt>
                <c:pt idx="39">
                  <c:v>87.946333333333328</c:v>
                </c:pt>
                <c:pt idx="40">
                  <c:v>94.463333333333324</c:v>
                </c:pt>
                <c:pt idx="41">
                  <c:v>92.685000000000002</c:v>
                </c:pt>
                <c:pt idx="42">
                  <c:v>87.902000000000001</c:v>
                </c:pt>
                <c:pt idx="43">
                  <c:v>87.443666666666672</c:v>
                </c:pt>
                <c:pt idx="44">
                  <c:v>82.543000000000006</c:v>
                </c:pt>
                <c:pt idx="45">
                  <c:v>83.332999999999998</c:v>
                </c:pt>
                <c:pt idx="46">
                  <c:v>79.62133333333334</c:v>
                </c:pt>
                <c:pt idx="47">
                  <c:v>77.049666666666667</c:v>
                </c:pt>
                <c:pt idx="48">
                  <c:v>76.320999999999998</c:v>
                </c:pt>
                <c:pt idx="49">
                  <c:v>68.569333333333333</c:v>
                </c:pt>
                <c:pt idx="50">
                  <c:v>64.122</c:v>
                </c:pt>
                <c:pt idx="51">
                  <c:v>59.169333333333334</c:v>
                </c:pt>
                <c:pt idx="52">
                  <c:v>57.099333333333334</c:v>
                </c:pt>
                <c:pt idx="53">
                  <c:v>51.906333333333329</c:v>
                </c:pt>
                <c:pt idx="54">
                  <c:v>50.370666666666665</c:v>
                </c:pt>
                <c:pt idx="55">
                  <c:v>47.343333333333334</c:v>
                </c:pt>
                <c:pt idx="56">
                  <c:v>45.579000000000001</c:v>
                </c:pt>
                <c:pt idx="57">
                  <c:v>41.786000000000001</c:v>
                </c:pt>
                <c:pt idx="58">
                  <c:v>38.231333333333332</c:v>
                </c:pt>
                <c:pt idx="59">
                  <c:v>35.55533333333333</c:v>
                </c:pt>
                <c:pt idx="60">
                  <c:v>32.31433333333333</c:v>
                </c:pt>
                <c:pt idx="61">
                  <c:v>30.84866666666667</c:v>
                </c:pt>
                <c:pt idx="62">
                  <c:v>28.23266666666667</c:v>
                </c:pt>
                <c:pt idx="63">
                  <c:v>28.710333333333335</c:v>
                </c:pt>
                <c:pt idx="64">
                  <c:v>28.743666666666666</c:v>
                </c:pt>
                <c:pt idx="65">
                  <c:v>33.329000000000001</c:v>
                </c:pt>
                <c:pt idx="66">
                  <c:v>27.419333333333331</c:v>
                </c:pt>
                <c:pt idx="67">
                  <c:v>32.651666666666664</c:v>
                </c:pt>
                <c:pt idx="68">
                  <c:v>33.990333333333332</c:v>
                </c:pt>
                <c:pt idx="69">
                  <c:v>40.05833333333333</c:v>
                </c:pt>
                <c:pt idx="70">
                  <c:v>47.132333333333328</c:v>
                </c:pt>
                <c:pt idx="71">
                  <c:v>46.604999999999997</c:v>
                </c:pt>
                <c:pt idx="72">
                  <c:v>50.984000000000002</c:v>
                </c:pt>
                <c:pt idx="73">
                  <c:v>58.210666666666668</c:v>
                </c:pt>
                <c:pt idx="74">
                  <c:v>51.262</c:v>
                </c:pt>
                <c:pt idx="75">
                  <c:v>49.35</c:v>
                </c:pt>
                <c:pt idx="76">
                  <c:v>78.097333333333339</c:v>
                </c:pt>
                <c:pt idx="77">
                  <c:v>79.893333333333331</c:v>
                </c:pt>
                <c:pt idx="78">
                  <c:v>83.279666666666671</c:v>
                </c:pt>
                <c:pt idx="79">
                  <c:v>65.62299999999999</c:v>
                </c:pt>
                <c:pt idx="80">
                  <c:v>91.674333333333337</c:v>
                </c:pt>
                <c:pt idx="81">
                  <c:v>101.09333333333332</c:v>
                </c:pt>
                <c:pt idx="82">
                  <c:v>77.405666666666662</c:v>
                </c:pt>
                <c:pt idx="83">
                  <c:v>77.147333333333336</c:v>
                </c:pt>
                <c:pt idx="84">
                  <c:v>94.442666666666653</c:v>
                </c:pt>
                <c:pt idx="85">
                  <c:v>99.436333333333323</c:v>
                </c:pt>
                <c:pt idx="86">
                  <c:v>103.63633333333333</c:v>
                </c:pt>
                <c:pt idx="87">
                  <c:v>111.13233333333334</c:v>
                </c:pt>
                <c:pt idx="88">
                  <c:v>116.63</c:v>
                </c:pt>
                <c:pt idx="89">
                  <c:v>128.84666666666666</c:v>
                </c:pt>
                <c:pt idx="90">
                  <c:v>132.04</c:v>
                </c:pt>
                <c:pt idx="91">
                  <c:v>147.90333333333334</c:v>
                </c:pt>
                <c:pt idx="92">
                  <c:v>158.36999999999998</c:v>
                </c:pt>
                <c:pt idx="93">
                  <c:v>173.91</c:v>
                </c:pt>
                <c:pt idx="94">
                  <c:v>189.68999999999997</c:v>
                </c:pt>
                <c:pt idx="95">
                  <c:v>214.57666666666668</c:v>
                </c:pt>
                <c:pt idx="96">
                  <c:v>232.23333333333335</c:v>
                </c:pt>
                <c:pt idx="97">
                  <c:v>253.98333333333335</c:v>
                </c:pt>
                <c:pt idx="98">
                  <c:v>273.60999999999996</c:v>
                </c:pt>
                <c:pt idx="99">
                  <c:v>316.92666666666668</c:v>
                </c:pt>
                <c:pt idx="100">
                  <c:v>347.08666666666664</c:v>
                </c:pt>
                <c:pt idx="101">
                  <c:v>375.45666666666665</c:v>
                </c:pt>
                <c:pt idx="102">
                  <c:v>386.53666666666669</c:v>
                </c:pt>
                <c:pt idx="103">
                  <c:v>491.19333333333333</c:v>
                </c:pt>
                <c:pt idx="104">
                  <c:v>510.16666666666669</c:v>
                </c:pt>
                <c:pt idx="105">
                  <c:v>560.87333333333333</c:v>
                </c:pt>
                <c:pt idx="106">
                  <c:v>632.73</c:v>
                </c:pt>
                <c:pt idx="107">
                  <c:v>672.22333333333336</c:v>
                </c:pt>
                <c:pt idx="108">
                  <c:v>735.36333333333334</c:v>
                </c:pt>
                <c:pt idx="109">
                  <c:v>836.72333333333336</c:v>
                </c:pt>
                <c:pt idx="110">
                  <c:v>890.92333333333329</c:v>
                </c:pt>
                <c:pt idx="111">
                  <c:v>1013.4466666666667</c:v>
                </c:pt>
                <c:pt idx="112">
                  <c:v>1092.3266666666666</c:v>
                </c:pt>
                <c:pt idx="113">
                  <c:v>1191.5333333333335</c:v>
                </c:pt>
                <c:pt idx="114">
                  <c:v>1299.8999999999999</c:v>
                </c:pt>
                <c:pt idx="115">
                  <c:v>1432.8999999999999</c:v>
                </c:pt>
                <c:pt idx="116">
                  <c:v>1530.4333333333334</c:v>
                </c:pt>
                <c:pt idx="117">
                  <c:v>1630.1333333333332</c:v>
                </c:pt>
                <c:pt idx="118">
                  <c:v>1813.3999999999999</c:v>
                </c:pt>
                <c:pt idx="119">
                  <c:v>1940.9000000000003</c:v>
                </c:pt>
                <c:pt idx="120">
                  <c:v>2035.8666666666668</c:v>
                </c:pt>
                <c:pt idx="121">
                  <c:v>2178.7333333333331</c:v>
                </c:pt>
                <c:pt idx="122">
                  <c:v>2267.5666666666666</c:v>
                </c:pt>
                <c:pt idx="123">
                  <c:v>2321.5333333333333</c:v>
                </c:pt>
                <c:pt idx="124">
                  <c:v>2431.0666666666671</c:v>
                </c:pt>
                <c:pt idx="125">
                  <c:v>2543.4</c:v>
                </c:pt>
                <c:pt idx="126">
                  <c:v>2570.8333333333335</c:v>
                </c:pt>
                <c:pt idx="127">
                  <c:v>2638.8333333333335</c:v>
                </c:pt>
                <c:pt idx="128">
                  <c:v>2487.3000000000002</c:v>
                </c:pt>
                <c:pt idx="129">
                  <c:v>2546.1</c:v>
                </c:pt>
                <c:pt idx="130">
                  <c:v>2501.1499999999996</c:v>
                </c:pt>
                <c:pt idx="131">
                  <c:v>2490.65</c:v>
                </c:pt>
                <c:pt idx="132">
                  <c:v>2509.25</c:v>
                </c:pt>
                <c:pt idx="133">
                  <c:v>2456.85</c:v>
                </c:pt>
                <c:pt idx="134">
                  <c:v>2387.8000000000002</c:v>
                </c:pt>
                <c:pt idx="135">
                  <c:v>2421.1999999999998</c:v>
                </c:pt>
              </c:numCache>
            </c:numRef>
          </c:yVal>
          <c:smooth val="0"/>
          <c:extLst>
            <c:ext xmlns:c16="http://schemas.microsoft.com/office/drawing/2014/chart" uri="{C3380CC4-5D6E-409C-BE32-E72D297353CC}">
              <c16:uniqueId val="{00000001-107E-4A28-AF18-8BAC8254C250}"/>
            </c:ext>
          </c:extLst>
        </c:ser>
        <c:ser>
          <c:idx val="2"/>
          <c:order val="2"/>
          <c:tx>
            <c:v>NS ORAFTI G'</c:v>
          </c:tx>
          <c:spPr>
            <a:ln w="25400" cap="rnd">
              <a:noFill/>
              <a:round/>
            </a:ln>
            <a:effectLst/>
          </c:spPr>
          <c:marker>
            <c:symbol val="circle"/>
            <c:size val="5"/>
            <c:spPr>
              <a:solidFill>
                <a:schemeClr val="accent3"/>
              </a:solidFill>
              <a:ln w="9525">
                <a:solidFill>
                  <a:schemeClr val="accent3"/>
                </a:solidFill>
              </a:ln>
              <a:effectLst/>
            </c:spPr>
          </c:marker>
          <c:xVal>
            <c:numRef>
              <c:f>'Figure 4_Temp Ramp_'!$G$5:$G$140</c:f>
              <c:numCache>
                <c:formatCode>General</c:formatCode>
                <c:ptCount val="136"/>
                <c:pt idx="0">
                  <c:v>24.994999999999997</c:v>
                </c:pt>
                <c:pt idx="1">
                  <c:v>25.965</c:v>
                </c:pt>
                <c:pt idx="2">
                  <c:v>26.99</c:v>
                </c:pt>
                <c:pt idx="3">
                  <c:v>28.024999999999999</c:v>
                </c:pt>
                <c:pt idx="4">
                  <c:v>29.05</c:v>
                </c:pt>
                <c:pt idx="5">
                  <c:v>30.08</c:v>
                </c:pt>
                <c:pt idx="6">
                  <c:v>31.1</c:v>
                </c:pt>
                <c:pt idx="7">
                  <c:v>32.11</c:v>
                </c:pt>
                <c:pt idx="8">
                  <c:v>33.119999999999997</c:v>
                </c:pt>
                <c:pt idx="9">
                  <c:v>34.130000000000003</c:v>
                </c:pt>
                <c:pt idx="10">
                  <c:v>35.14</c:v>
                </c:pt>
                <c:pt idx="11">
                  <c:v>36.144999999999996</c:v>
                </c:pt>
                <c:pt idx="12">
                  <c:v>37.15</c:v>
                </c:pt>
                <c:pt idx="13">
                  <c:v>38.15</c:v>
                </c:pt>
                <c:pt idx="14">
                  <c:v>39.15</c:v>
                </c:pt>
                <c:pt idx="15">
                  <c:v>40.155000000000001</c:v>
                </c:pt>
                <c:pt idx="16">
                  <c:v>41.16</c:v>
                </c:pt>
                <c:pt idx="17">
                  <c:v>42.16</c:v>
                </c:pt>
                <c:pt idx="18">
                  <c:v>43.164999999999999</c:v>
                </c:pt>
                <c:pt idx="19">
                  <c:v>44.164999999999999</c:v>
                </c:pt>
                <c:pt idx="20">
                  <c:v>45.164999999999999</c:v>
                </c:pt>
                <c:pt idx="21">
                  <c:v>46.164999999999999</c:v>
                </c:pt>
                <c:pt idx="22">
                  <c:v>47.164999999999999</c:v>
                </c:pt>
                <c:pt idx="23">
                  <c:v>48.164999999999999</c:v>
                </c:pt>
                <c:pt idx="24">
                  <c:v>49.17</c:v>
                </c:pt>
                <c:pt idx="25">
                  <c:v>50.164999999999999</c:v>
                </c:pt>
                <c:pt idx="26">
                  <c:v>51.164999999999999</c:v>
                </c:pt>
                <c:pt idx="27">
                  <c:v>52.164999999999999</c:v>
                </c:pt>
                <c:pt idx="28">
                  <c:v>53.17</c:v>
                </c:pt>
                <c:pt idx="29">
                  <c:v>54.17</c:v>
                </c:pt>
                <c:pt idx="30">
                  <c:v>55.17</c:v>
                </c:pt>
                <c:pt idx="31">
                  <c:v>56.17</c:v>
                </c:pt>
                <c:pt idx="32">
                  <c:v>57.17</c:v>
                </c:pt>
                <c:pt idx="33">
                  <c:v>58.17</c:v>
                </c:pt>
                <c:pt idx="34">
                  <c:v>59.17</c:v>
                </c:pt>
                <c:pt idx="35">
                  <c:v>60.17</c:v>
                </c:pt>
                <c:pt idx="36">
                  <c:v>61.17</c:v>
                </c:pt>
                <c:pt idx="37">
                  <c:v>62.17</c:v>
                </c:pt>
                <c:pt idx="38">
                  <c:v>63.17</c:v>
                </c:pt>
                <c:pt idx="39">
                  <c:v>64.17</c:v>
                </c:pt>
                <c:pt idx="40">
                  <c:v>65.17</c:v>
                </c:pt>
                <c:pt idx="41">
                  <c:v>66.17</c:v>
                </c:pt>
                <c:pt idx="42">
                  <c:v>67.17</c:v>
                </c:pt>
                <c:pt idx="43">
                  <c:v>68.17</c:v>
                </c:pt>
                <c:pt idx="44">
                  <c:v>69.17</c:v>
                </c:pt>
                <c:pt idx="45">
                  <c:v>70.17</c:v>
                </c:pt>
                <c:pt idx="46">
                  <c:v>71.17</c:v>
                </c:pt>
                <c:pt idx="47">
                  <c:v>72.17</c:v>
                </c:pt>
                <c:pt idx="48">
                  <c:v>73.17</c:v>
                </c:pt>
                <c:pt idx="49">
                  <c:v>74.180000000000007</c:v>
                </c:pt>
                <c:pt idx="50">
                  <c:v>75.175000000000011</c:v>
                </c:pt>
                <c:pt idx="51">
                  <c:v>76.175000000000011</c:v>
                </c:pt>
                <c:pt idx="52">
                  <c:v>77.180000000000007</c:v>
                </c:pt>
                <c:pt idx="53">
                  <c:v>78.180000000000007</c:v>
                </c:pt>
                <c:pt idx="54">
                  <c:v>79.180000000000007</c:v>
                </c:pt>
                <c:pt idx="55">
                  <c:v>80.175000000000011</c:v>
                </c:pt>
                <c:pt idx="56">
                  <c:v>81.180000000000007</c:v>
                </c:pt>
                <c:pt idx="57">
                  <c:v>82.18</c:v>
                </c:pt>
                <c:pt idx="58">
                  <c:v>83.18</c:v>
                </c:pt>
                <c:pt idx="59">
                  <c:v>84.18</c:v>
                </c:pt>
                <c:pt idx="60">
                  <c:v>85.18</c:v>
                </c:pt>
                <c:pt idx="61">
                  <c:v>86.18</c:v>
                </c:pt>
                <c:pt idx="62">
                  <c:v>87.18</c:v>
                </c:pt>
                <c:pt idx="63">
                  <c:v>88.18</c:v>
                </c:pt>
                <c:pt idx="64">
                  <c:v>89.18</c:v>
                </c:pt>
                <c:pt idx="65">
                  <c:v>90.185000000000002</c:v>
                </c:pt>
                <c:pt idx="66">
                  <c:v>91.18</c:v>
                </c:pt>
                <c:pt idx="67">
                  <c:v>92.18</c:v>
                </c:pt>
                <c:pt idx="68">
                  <c:v>93.18</c:v>
                </c:pt>
                <c:pt idx="69">
                  <c:v>94.19</c:v>
                </c:pt>
                <c:pt idx="70">
                  <c:v>95.19</c:v>
                </c:pt>
                <c:pt idx="71">
                  <c:v>96.19</c:v>
                </c:pt>
                <c:pt idx="72">
                  <c:v>97.19</c:v>
                </c:pt>
                <c:pt idx="73">
                  <c:v>98.19</c:v>
                </c:pt>
                <c:pt idx="74">
                  <c:v>99.19</c:v>
                </c:pt>
                <c:pt idx="75">
                  <c:v>100.19</c:v>
                </c:pt>
                <c:pt idx="76">
                  <c:v>101.19</c:v>
                </c:pt>
                <c:pt idx="77">
                  <c:v>102.19</c:v>
                </c:pt>
                <c:pt idx="78">
                  <c:v>103.19</c:v>
                </c:pt>
                <c:pt idx="79">
                  <c:v>104.19</c:v>
                </c:pt>
                <c:pt idx="80">
                  <c:v>105.19</c:v>
                </c:pt>
                <c:pt idx="81">
                  <c:v>106.19</c:v>
                </c:pt>
                <c:pt idx="82">
                  <c:v>107.19</c:v>
                </c:pt>
                <c:pt idx="83">
                  <c:v>108.19499999999999</c:v>
                </c:pt>
                <c:pt idx="84">
                  <c:v>109.19</c:v>
                </c:pt>
                <c:pt idx="85">
                  <c:v>110.19</c:v>
                </c:pt>
                <c:pt idx="86">
                  <c:v>111.19499999999999</c:v>
                </c:pt>
                <c:pt idx="87">
                  <c:v>112.19499999999999</c:v>
                </c:pt>
                <c:pt idx="88">
                  <c:v>113.2</c:v>
                </c:pt>
                <c:pt idx="89">
                  <c:v>114.19</c:v>
                </c:pt>
                <c:pt idx="90">
                  <c:v>115.2</c:v>
                </c:pt>
                <c:pt idx="91">
                  <c:v>116.205</c:v>
                </c:pt>
                <c:pt idx="92">
                  <c:v>117.205</c:v>
                </c:pt>
                <c:pt idx="93">
                  <c:v>118.205</c:v>
                </c:pt>
                <c:pt idx="94">
                  <c:v>119.205</c:v>
                </c:pt>
                <c:pt idx="95">
                  <c:v>120.21000000000001</c:v>
                </c:pt>
                <c:pt idx="96">
                  <c:v>121.205</c:v>
                </c:pt>
                <c:pt idx="97">
                  <c:v>122.205</c:v>
                </c:pt>
                <c:pt idx="98">
                  <c:v>123.205</c:v>
                </c:pt>
                <c:pt idx="99">
                  <c:v>124.21</c:v>
                </c:pt>
                <c:pt idx="100">
                  <c:v>125.21000000000001</c:v>
                </c:pt>
                <c:pt idx="101">
                  <c:v>126.205</c:v>
                </c:pt>
                <c:pt idx="102">
                  <c:v>127.205</c:v>
                </c:pt>
                <c:pt idx="103">
                  <c:v>128.20499999999998</c:v>
                </c:pt>
                <c:pt idx="104">
                  <c:v>129.21</c:v>
                </c:pt>
                <c:pt idx="105">
                  <c:v>130.21</c:v>
                </c:pt>
                <c:pt idx="106">
                  <c:v>131.21</c:v>
                </c:pt>
                <c:pt idx="107">
                  <c:v>132.20499999999998</c:v>
                </c:pt>
                <c:pt idx="108">
                  <c:v>133.20499999999998</c:v>
                </c:pt>
                <c:pt idx="109">
                  <c:v>134.20499999999998</c:v>
                </c:pt>
                <c:pt idx="110">
                  <c:v>135.20499999999998</c:v>
                </c:pt>
                <c:pt idx="111">
                  <c:v>136.20499999999998</c:v>
                </c:pt>
                <c:pt idx="112">
                  <c:v>137.20499999999998</c:v>
                </c:pt>
                <c:pt idx="113">
                  <c:v>138.20999999999998</c:v>
                </c:pt>
                <c:pt idx="114">
                  <c:v>139.20999999999998</c:v>
                </c:pt>
                <c:pt idx="115">
                  <c:v>140.215</c:v>
                </c:pt>
                <c:pt idx="116">
                  <c:v>141.20999999999998</c:v>
                </c:pt>
                <c:pt idx="117">
                  <c:v>142.20999999999998</c:v>
                </c:pt>
                <c:pt idx="118">
                  <c:v>143.20499999999998</c:v>
                </c:pt>
                <c:pt idx="119">
                  <c:v>144.20499999999998</c:v>
                </c:pt>
                <c:pt idx="120">
                  <c:v>145.19999999999999</c:v>
                </c:pt>
                <c:pt idx="121">
                  <c:v>146.19999999999999</c:v>
                </c:pt>
                <c:pt idx="122">
                  <c:v>147.19499999999999</c:v>
                </c:pt>
                <c:pt idx="123">
                  <c:v>148.19</c:v>
                </c:pt>
                <c:pt idx="124">
                  <c:v>149.185</c:v>
                </c:pt>
                <c:pt idx="125">
                  <c:v>150.19999999999999</c:v>
                </c:pt>
                <c:pt idx="126">
                  <c:v>151.19999999999999</c:v>
                </c:pt>
                <c:pt idx="127">
                  <c:v>152.19499999999999</c:v>
                </c:pt>
                <c:pt idx="128">
                  <c:v>153.19</c:v>
                </c:pt>
                <c:pt idx="129">
                  <c:v>154.19</c:v>
                </c:pt>
                <c:pt idx="130">
                  <c:v>155.19</c:v>
                </c:pt>
                <c:pt idx="131">
                  <c:v>156.185</c:v>
                </c:pt>
                <c:pt idx="132">
                  <c:v>157.185</c:v>
                </c:pt>
                <c:pt idx="133">
                  <c:v>158.17500000000001</c:v>
                </c:pt>
                <c:pt idx="134">
                  <c:v>159.19999999999999</c:v>
                </c:pt>
                <c:pt idx="135">
                  <c:v>160.19999999999999</c:v>
                </c:pt>
              </c:numCache>
            </c:numRef>
          </c:xVal>
          <c:yVal>
            <c:numRef>
              <c:f>'Figure 4_Temp Ramp_'!$H$5:$H$140</c:f>
              <c:numCache>
                <c:formatCode>General</c:formatCode>
                <c:ptCount val="136"/>
                <c:pt idx="0">
                  <c:v>5.7483000000000004</c:v>
                </c:pt>
                <c:pt idx="1">
                  <c:v>5.7942</c:v>
                </c:pt>
                <c:pt idx="2">
                  <c:v>5.6183999999999994</c:v>
                </c:pt>
                <c:pt idx="3">
                  <c:v>5.5095999999999998</c:v>
                </c:pt>
                <c:pt idx="4">
                  <c:v>5.50535</c:v>
                </c:pt>
                <c:pt idx="5">
                  <c:v>5.5210000000000008</c:v>
                </c:pt>
                <c:pt idx="6">
                  <c:v>5.4074499999999999</c:v>
                </c:pt>
                <c:pt idx="7">
                  <c:v>5.1701499999999996</c:v>
                </c:pt>
                <c:pt idx="8">
                  <c:v>5.4018499999999996</c:v>
                </c:pt>
                <c:pt idx="9">
                  <c:v>5.4824000000000002</c:v>
                </c:pt>
                <c:pt idx="10">
                  <c:v>6.5649999999999995</c:v>
                </c:pt>
                <c:pt idx="11">
                  <c:v>8.9086499999999997</c:v>
                </c:pt>
                <c:pt idx="12">
                  <c:v>10.152099999999999</c:v>
                </c:pt>
                <c:pt idx="13">
                  <c:v>14.495150000000001</c:v>
                </c:pt>
                <c:pt idx="14">
                  <c:v>16.361550000000001</c:v>
                </c:pt>
                <c:pt idx="15">
                  <c:v>21.545400000000001</c:v>
                </c:pt>
                <c:pt idx="16">
                  <c:v>25.833400000000001</c:v>
                </c:pt>
                <c:pt idx="17">
                  <c:v>34.165950000000002</c:v>
                </c:pt>
                <c:pt idx="18">
                  <c:v>41.867000000000004</c:v>
                </c:pt>
                <c:pt idx="19">
                  <c:v>58.528500000000001</c:v>
                </c:pt>
                <c:pt idx="20">
                  <c:v>64.485500000000002</c:v>
                </c:pt>
                <c:pt idx="21">
                  <c:v>79.986999999999995</c:v>
                </c:pt>
                <c:pt idx="22">
                  <c:v>91.372500000000002</c:v>
                </c:pt>
                <c:pt idx="23">
                  <c:v>101.47049999999999</c:v>
                </c:pt>
                <c:pt idx="24">
                  <c:v>110.78999999999999</c:v>
                </c:pt>
                <c:pt idx="25">
                  <c:v>123.90350000000001</c:v>
                </c:pt>
                <c:pt idx="26">
                  <c:v>130.41</c:v>
                </c:pt>
                <c:pt idx="27">
                  <c:v>139.57499999999999</c:v>
                </c:pt>
                <c:pt idx="28">
                  <c:v>145.03</c:v>
                </c:pt>
                <c:pt idx="29">
                  <c:v>153.25</c:v>
                </c:pt>
                <c:pt idx="30">
                  <c:v>160.255</c:v>
                </c:pt>
                <c:pt idx="31">
                  <c:v>165.13</c:v>
                </c:pt>
                <c:pt idx="32">
                  <c:v>173.98000000000002</c:v>
                </c:pt>
                <c:pt idx="33">
                  <c:v>178.01499999999999</c:v>
                </c:pt>
                <c:pt idx="34">
                  <c:v>179.69499999999999</c:v>
                </c:pt>
                <c:pt idx="35">
                  <c:v>185.47499999999999</c:v>
                </c:pt>
                <c:pt idx="36">
                  <c:v>191.45499999999998</c:v>
                </c:pt>
                <c:pt idx="37">
                  <c:v>193.69</c:v>
                </c:pt>
                <c:pt idx="38">
                  <c:v>196.345</c:v>
                </c:pt>
                <c:pt idx="39">
                  <c:v>198.69</c:v>
                </c:pt>
                <c:pt idx="40">
                  <c:v>200.16499999999999</c:v>
                </c:pt>
                <c:pt idx="41">
                  <c:v>200.29500000000002</c:v>
                </c:pt>
                <c:pt idx="42">
                  <c:v>196.69499999999999</c:v>
                </c:pt>
                <c:pt idx="43">
                  <c:v>191.73500000000001</c:v>
                </c:pt>
                <c:pt idx="44">
                  <c:v>184.13</c:v>
                </c:pt>
                <c:pt idx="45">
                  <c:v>174.98500000000001</c:v>
                </c:pt>
                <c:pt idx="46">
                  <c:v>160.57499999999999</c:v>
                </c:pt>
                <c:pt idx="47">
                  <c:v>147.655</c:v>
                </c:pt>
                <c:pt idx="48">
                  <c:v>143.32999999999998</c:v>
                </c:pt>
                <c:pt idx="49">
                  <c:v>129.73499999999999</c:v>
                </c:pt>
                <c:pt idx="50">
                  <c:v>116.07499999999999</c:v>
                </c:pt>
                <c:pt idx="51">
                  <c:v>105.965</c:v>
                </c:pt>
                <c:pt idx="52">
                  <c:v>99.027000000000001</c:v>
                </c:pt>
                <c:pt idx="53">
                  <c:v>92.652999999999992</c:v>
                </c:pt>
                <c:pt idx="54">
                  <c:v>89.130499999999998</c:v>
                </c:pt>
                <c:pt idx="55">
                  <c:v>87.467000000000013</c:v>
                </c:pt>
                <c:pt idx="56">
                  <c:v>83.273499999999999</c:v>
                </c:pt>
                <c:pt idx="57">
                  <c:v>81.697500000000005</c:v>
                </c:pt>
                <c:pt idx="58">
                  <c:v>79.584499999999991</c:v>
                </c:pt>
                <c:pt idx="59">
                  <c:v>76.50200000000001</c:v>
                </c:pt>
                <c:pt idx="60">
                  <c:v>65.858500000000006</c:v>
                </c:pt>
                <c:pt idx="61">
                  <c:v>64.537499999999994</c:v>
                </c:pt>
                <c:pt idx="62">
                  <c:v>64.031999999999996</c:v>
                </c:pt>
                <c:pt idx="63">
                  <c:v>65.447499999999991</c:v>
                </c:pt>
                <c:pt idx="64">
                  <c:v>65.724500000000006</c:v>
                </c:pt>
                <c:pt idx="65">
                  <c:v>61.540999999999997</c:v>
                </c:pt>
                <c:pt idx="66">
                  <c:v>77.367000000000004</c:v>
                </c:pt>
                <c:pt idx="67">
                  <c:v>90.646500000000003</c:v>
                </c:pt>
                <c:pt idx="68">
                  <c:v>111.015</c:v>
                </c:pt>
                <c:pt idx="69">
                  <c:v>136.745</c:v>
                </c:pt>
                <c:pt idx="70">
                  <c:v>158.73000000000002</c:v>
                </c:pt>
                <c:pt idx="71">
                  <c:v>186.39</c:v>
                </c:pt>
                <c:pt idx="72">
                  <c:v>207.185</c:v>
                </c:pt>
                <c:pt idx="73">
                  <c:v>227.05500000000001</c:v>
                </c:pt>
                <c:pt idx="74">
                  <c:v>279.90999999999997</c:v>
                </c:pt>
                <c:pt idx="75">
                  <c:v>276.56</c:v>
                </c:pt>
                <c:pt idx="76">
                  <c:v>303.92</c:v>
                </c:pt>
                <c:pt idx="77">
                  <c:v>323.815</c:v>
                </c:pt>
                <c:pt idx="78">
                  <c:v>337.33500000000004</c:v>
                </c:pt>
                <c:pt idx="79">
                  <c:v>327.63</c:v>
                </c:pt>
                <c:pt idx="80">
                  <c:v>361.49</c:v>
                </c:pt>
                <c:pt idx="81">
                  <c:v>366.375</c:v>
                </c:pt>
                <c:pt idx="82">
                  <c:v>375.14499999999998</c:v>
                </c:pt>
                <c:pt idx="83">
                  <c:v>401.94499999999999</c:v>
                </c:pt>
                <c:pt idx="84">
                  <c:v>414.21500000000003</c:v>
                </c:pt>
                <c:pt idx="85">
                  <c:v>421.83</c:v>
                </c:pt>
                <c:pt idx="86">
                  <c:v>441.76</c:v>
                </c:pt>
                <c:pt idx="87">
                  <c:v>460.69</c:v>
                </c:pt>
                <c:pt idx="88">
                  <c:v>482.36</c:v>
                </c:pt>
                <c:pt idx="89">
                  <c:v>513.66499999999996</c:v>
                </c:pt>
                <c:pt idx="90">
                  <c:v>540.66499999999996</c:v>
                </c:pt>
                <c:pt idx="91">
                  <c:v>573.625</c:v>
                </c:pt>
                <c:pt idx="92">
                  <c:v>611.69000000000005</c:v>
                </c:pt>
                <c:pt idx="93">
                  <c:v>660.495</c:v>
                </c:pt>
                <c:pt idx="94">
                  <c:v>704.19499999999994</c:v>
                </c:pt>
                <c:pt idx="95">
                  <c:v>751.85</c:v>
                </c:pt>
                <c:pt idx="96">
                  <c:v>809.08500000000004</c:v>
                </c:pt>
                <c:pt idx="97">
                  <c:v>892.65499999999997</c:v>
                </c:pt>
                <c:pt idx="98">
                  <c:v>962.8</c:v>
                </c:pt>
                <c:pt idx="99">
                  <c:v>1036.9499999999998</c:v>
                </c:pt>
                <c:pt idx="100">
                  <c:v>1124</c:v>
                </c:pt>
                <c:pt idx="101">
                  <c:v>1232.0999999999999</c:v>
                </c:pt>
                <c:pt idx="102">
                  <c:v>1359.75</c:v>
                </c:pt>
                <c:pt idx="103">
                  <c:v>1477.8</c:v>
                </c:pt>
                <c:pt idx="104">
                  <c:v>1599.3</c:v>
                </c:pt>
                <c:pt idx="105">
                  <c:v>1780.5</c:v>
                </c:pt>
                <c:pt idx="106">
                  <c:v>1935.8</c:v>
                </c:pt>
                <c:pt idx="107">
                  <c:v>2128.6</c:v>
                </c:pt>
                <c:pt idx="108">
                  <c:v>2325.3500000000004</c:v>
                </c:pt>
                <c:pt idx="109">
                  <c:v>2519.35</c:v>
                </c:pt>
                <c:pt idx="110">
                  <c:v>2765.05</c:v>
                </c:pt>
                <c:pt idx="111">
                  <c:v>2966.6000000000004</c:v>
                </c:pt>
                <c:pt idx="112">
                  <c:v>3230.5</c:v>
                </c:pt>
                <c:pt idx="113">
                  <c:v>3454.4</c:v>
                </c:pt>
                <c:pt idx="114">
                  <c:v>3723.6000000000004</c:v>
                </c:pt>
                <c:pt idx="115">
                  <c:v>3994.85</c:v>
                </c:pt>
                <c:pt idx="116">
                  <c:v>4254.1000000000004</c:v>
                </c:pt>
                <c:pt idx="117">
                  <c:v>4481.55</c:v>
                </c:pt>
                <c:pt idx="118">
                  <c:v>4747.3</c:v>
                </c:pt>
                <c:pt idx="119">
                  <c:v>4951.5</c:v>
                </c:pt>
                <c:pt idx="120">
                  <c:v>5208.1499999999996</c:v>
                </c:pt>
                <c:pt idx="121">
                  <c:v>5429.75</c:v>
                </c:pt>
                <c:pt idx="122">
                  <c:v>5558.3</c:v>
                </c:pt>
                <c:pt idx="123">
                  <c:v>5760.9</c:v>
                </c:pt>
                <c:pt idx="124">
                  <c:v>5862.5</c:v>
                </c:pt>
                <c:pt idx="125">
                  <c:v>5943.7</c:v>
                </c:pt>
                <c:pt idx="126">
                  <c:v>5895.25</c:v>
                </c:pt>
                <c:pt idx="127">
                  <c:v>5991.75</c:v>
                </c:pt>
                <c:pt idx="128">
                  <c:v>6038.35</c:v>
                </c:pt>
                <c:pt idx="129">
                  <c:v>6002</c:v>
                </c:pt>
                <c:pt idx="130">
                  <c:v>6058.35</c:v>
                </c:pt>
                <c:pt idx="131">
                  <c:v>5961.6</c:v>
                </c:pt>
                <c:pt idx="132">
                  <c:v>5820.7</c:v>
                </c:pt>
                <c:pt idx="133">
                  <c:v>5635.95</c:v>
                </c:pt>
                <c:pt idx="134">
                  <c:v>5552.35</c:v>
                </c:pt>
                <c:pt idx="135">
                  <c:v>5458.5</c:v>
                </c:pt>
              </c:numCache>
            </c:numRef>
          </c:yVal>
          <c:smooth val="0"/>
          <c:extLst>
            <c:ext xmlns:c16="http://schemas.microsoft.com/office/drawing/2014/chart" uri="{C3380CC4-5D6E-409C-BE32-E72D297353CC}">
              <c16:uniqueId val="{00000002-107E-4A28-AF18-8BAC8254C250}"/>
            </c:ext>
          </c:extLst>
        </c:ser>
        <c:ser>
          <c:idx val="3"/>
          <c:order val="3"/>
          <c:tx>
            <c:v>NS ORAFTI G''</c:v>
          </c:tx>
          <c:spPr>
            <a:ln w="25400" cap="rnd">
              <a:noFill/>
              <a:round/>
            </a:ln>
            <a:effectLst/>
          </c:spPr>
          <c:marker>
            <c:symbol val="circle"/>
            <c:size val="5"/>
            <c:spPr>
              <a:solidFill>
                <a:schemeClr val="accent4"/>
              </a:solidFill>
              <a:ln w="9525">
                <a:solidFill>
                  <a:schemeClr val="accent4"/>
                </a:solidFill>
              </a:ln>
              <a:effectLst/>
            </c:spPr>
          </c:marker>
          <c:xVal>
            <c:numRef>
              <c:f>'Figure 4_Temp Ramp_'!$G$5:$G$140</c:f>
              <c:numCache>
                <c:formatCode>General</c:formatCode>
                <c:ptCount val="136"/>
                <c:pt idx="0">
                  <c:v>24.994999999999997</c:v>
                </c:pt>
                <c:pt idx="1">
                  <c:v>25.965</c:v>
                </c:pt>
                <c:pt idx="2">
                  <c:v>26.99</c:v>
                </c:pt>
                <c:pt idx="3">
                  <c:v>28.024999999999999</c:v>
                </c:pt>
                <c:pt idx="4">
                  <c:v>29.05</c:v>
                </c:pt>
                <c:pt idx="5">
                  <c:v>30.08</c:v>
                </c:pt>
                <c:pt idx="6">
                  <c:v>31.1</c:v>
                </c:pt>
                <c:pt idx="7">
                  <c:v>32.11</c:v>
                </c:pt>
                <c:pt idx="8">
                  <c:v>33.119999999999997</c:v>
                </c:pt>
                <c:pt idx="9">
                  <c:v>34.130000000000003</c:v>
                </c:pt>
                <c:pt idx="10">
                  <c:v>35.14</c:v>
                </c:pt>
                <c:pt idx="11">
                  <c:v>36.144999999999996</c:v>
                </c:pt>
                <c:pt idx="12">
                  <c:v>37.15</c:v>
                </c:pt>
                <c:pt idx="13">
                  <c:v>38.15</c:v>
                </c:pt>
                <c:pt idx="14">
                  <c:v>39.15</c:v>
                </c:pt>
                <c:pt idx="15">
                  <c:v>40.155000000000001</c:v>
                </c:pt>
                <c:pt idx="16">
                  <c:v>41.16</c:v>
                </c:pt>
                <c:pt idx="17">
                  <c:v>42.16</c:v>
                </c:pt>
                <c:pt idx="18">
                  <c:v>43.164999999999999</c:v>
                </c:pt>
                <c:pt idx="19">
                  <c:v>44.164999999999999</c:v>
                </c:pt>
                <c:pt idx="20">
                  <c:v>45.164999999999999</c:v>
                </c:pt>
                <c:pt idx="21">
                  <c:v>46.164999999999999</c:v>
                </c:pt>
                <c:pt idx="22">
                  <c:v>47.164999999999999</c:v>
                </c:pt>
                <c:pt idx="23">
                  <c:v>48.164999999999999</c:v>
                </c:pt>
                <c:pt idx="24">
                  <c:v>49.17</c:v>
                </c:pt>
                <c:pt idx="25">
                  <c:v>50.164999999999999</c:v>
                </c:pt>
                <c:pt idx="26">
                  <c:v>51.164999999999999</c:v>
                </c:pt>
                <c:pt idx="27">
                  <c:v>52.164999999999999</c:v>
                </c:pt>
                <c:pt idx="28">
                  <c:v>53.17</c:v>
                </c:pt>
                <c:pt idx="29">
                  <c:v>54.17</c:v>
                </c:pt>
                <c:pt idx="30">
                  <c:v>55.17</c:v>
                </c:pt>
                <c:pt idx="31">
                  <c:v>56.17</c:v>
                </c:pt>
                <c:pt idx="32">
                  <c:v>57.17</c:v>
                </c:pt>
                <c:pt idx="33">
                  <c:v>58.17</c:v>
                </c:pt>
                <c:pt idx="34">
                  <c:v>59.17</c:v>
                </c:pt>
                <c:pt idx="35">
                  <c:v>60.17</c:v>
                </c:pt>
                <c:pt idx="36">
                  <c:v>61.17</c:v>
                </c:pt>
                <c:pt idx="37">
                  <c:v>62.17</c:v>
                </c:pt>
                <c:pt idx="38">
                  <c:v>63.17</c:v>
                </c:pt>
                <c:pt idx="39">
                  <c:v>64.17</c:v>
                </c:pt>
                <c:pt idx="40">
                  <c:v>65.17</c:v>
                </c:pt>
                <c:pt idx="41">
                  <c:v>66.17</c:v>
                </c:pt>
                <c:pt idx="42">
                  <c:v>67.17</c:v>
                </c:pt>
                <c:pt idx="43">
                  <c:v>68.17</c:v>
                </c:pt>
                <c:pt idx="44">
                  <c:v>69.17</c:v>
                </c:pt>
                <c:pt idx="45">
                  <c:v>70.17</c:v>
                </c:pt>
                <c:pt idx="46">
                  <c:v>71.17</c:v>
                </c:pt>
                <c:pt idx="47">
                  <c:v>72.17</c:v>
                </c:pt>
                <c:pt idx="48">
                  <c:v>73.17</c:v>
                </c:pt>
                <c:pt idx="49">
                  <c:v>74.180000000000007</c:v>
                </c:pt>
                <c:pt idx="50">
                  <c:v>75.175000000000011</c:v>
                </c:pt>
                <c:pt idx="51">
                  <c:v>76.175000000000011</c:v>
                </c:pt>
                <c:pt idx="52">
                  <c:v>77.180000000000007</c:v>
                </c:pt>
                <c:pt idx="53">
                  <c:v>78.180000000000007</c:v>
                </c:pt>
                <c:pt idx="54">
                  <c:v>79.180000000000007</c:v>
                </c:pt>
                <c:pt idx="55">
                  <c:v>80.175000000000011</c:v>
                </c:pt>
                <c:pt idx="56">
                  <c:v>81.180000000000007</c:v>
                </c:pt>
                <c:pt idx="57">
                  <c:v>82.18</c:v>
                </c:pt>
                <c:pt idx="58">
                  <c:v>83.18</c:v>
                </c:pt>
                <c:pt idx="59">
                  <c:v>84.18</c:v>
                </c:pt>
                <c:pt idx="60">
                  <c:v>85.18</c:v>
                </c:pt>
                <c:pt idx="61">
                  <c:v>86.18</c:v>
                </c:pt>
                <c:pt idx="62">
                  <c:v>87.18</c:v>
                </c:pt>
                <c:pt idx="63">
                  <c:v>88.18</c:v>
                </c:pt>
                <c:pt idx="64">
                  <c:v>89.18</c:v>
                </c:pt>
                <c:pt idx="65">
                  <c:v>90.185000000000002</c:v>
                </c:pt>
                <c:pt idx="66">
                  <c:v>91.18</c:v>
                </c:pt>
                <c:pt idx="67">
                  <c:v>92.18</c:v>
                </c:pt>
                <c:pt idx="68">
                  <c:v>93.18</c:v>
                </c:pt>
                <c:pt idx="69">
                  <c:v>94.19</c:v>
                </c:pt>
                <c:pt idx="70">
                  <c:v>95.19</c:v>
                </c:pt>
                <c:pt idx="71">
                  <c:v>96.19</c:v>
                </c:pt>
                <c:pt idx="72">
                  <c:v>97.19</c:v>
                </c:pt>
                <c:pt idx="73">
                  <c:v>98.19</c:v>
                </c:pt>
                <c:pt idx="74">
                  <c:v>99.19</c:v>
                </c:pt>
                <c:pt idx="75">
                  <c:v>100.19</c:v>
                </c:pt>
                <c:pt idx="76">
                  <c:v>101.19</c:v>
                </c:pt>
                <c:pt idx="77">
                  <c:v>102.19</c:v>
                </c:pt>
                <c:pt idx="78">
                  <c:v>103.19</c:v>
                </c:pt>
                <c:pt idx="79">
                  <c:v>104.19</c:v>
                </c:pt>
                <c:pt idx="80">
                  <c:v>105.19</c:v>
                </c:pt>
                <c:pt idx="81">
                  <c:v>106.19</c:v>
                </c:pt>
                <c:pt idx="82">
                  <c:v>107.19</c:v>
                </c:pt>
                <c:pt idx="83">
                  <c:v>108.19499999999999</c:v>
                </c:pt>
                <c:pt idx="84">
                  <c:v>109.19</c:v>
                </c:pt>
                <c:pt idx="85">
                  <c:v>110.19</c:v>
                </c:pt>
                <c:pt idx="86">
                  <c:v>111.19499999999999</c:v>
                </c:pt>
                <c:pt idx="87">
                  <c:v>112.19499999999999</c:v>
                </c:pt>
                <c:pt idx="88">
                  <c:v>113.2</c:v>
                </c:pt>
                <c:pt idx="89">
                  <c:v>114.19</c:v>
                </c:pt>
                <c:pt idx="90">
                  <c:v>115.2</c:v>
                </c:pt>
                <c:pt idx="91">
                  <c:v>116.205</c:v>
                </c:pt>
                <c:pt idx="92">
                  <c:v>117.205</c:v>
                </c:pt>
                <c:pt idx="93">
                  <c:v>118.205</c:v>
                </c:pt>
                <c:pt idx="94">
                  <c:v>119.205</c:v>
                </c:pt>
                <c:pt idx="95">
                  <c:v>120.21000000000001</c:v>
                </c:pt>
                <c:pt idx="96">
                  <c:v>121.205</c:v>
                </c:pt>
                <c:pt idx="97">
                  <c:v>122.205</c:v>
                </c:pt>
                <c:pt idx="98">
                  <c:v>123.205</c:v>
                </c:pt>
                <c:pt idx="99">
                  <c:v>124.21</c:v>
                </c:pt>
                <c:pt idx="100">
                  <c:v>125.21000000000001</c:v>
                </c:pt>
                <c:pt idx="101">
                  <c:v>126.205</c:v>
                </c:pt>
                <c:pt idx="102">
                  <c:v>127.205</c:v>
                </c:pt>
                <c:pt idx="103">
                  <c:v>128.20499999999998</c:v>
                </c:pt>
                <c:pt idx="104">
                  <c:v>129.21</c:v>
                </c:pt>
                <c:pt idx="105">
                  <c:v>130.21</c:v>
                </c:pt>
                <c:pt idx="106">
                  <c:v>131.21</c:v>
                </c:pt>
                <c:pt idx="107">
                  <c:v>132.20499999999998</c:v>
                </c:pt>
                <c:pt idx="108">
                  <c:v>133.20499999999998</c:v>
                </c:pt>
                <c:pt idx="109">
                  <c:v>134.20499999999998</c:v>
                </c:pt>
                <c:pt idx="110">
                  <c:v>135.20499999999998</c:v>
                </c:pt>
                <c:pt idx="111">
                  <c:v>136.20499999999998</c:v>
                </c:pt>
                <c:pt idx="112">
                  <c:v>137.20499999999998</c:v>
                </c:pt>
                <c:pt idx="113">
                  <c:v>138.20999999999998</c:v>
                </c:pt>
                <c:pt idx="114">
                  <c:v>139.20999999999998</c:v>
                </c:pt>
                <c:pt idx="115">
                  <c:v>140.215</c:v>
                </c:pt>
                <c:pt idx="116">
                  <c:v>141.20999999999998</c:v>
                </c:pt>
                <c:pt idx="117">
                  <c:v>142.20999999999998</c:v>
                </c:pt>
                <c:pt idx="118">
                  <c:v>143.20499999999998</c:v>
                </c:pt>
                <c:pt idx="119">
                  <c:v>144.20499999999998</c:v>
                </c:pt>
                <c:pt idx="120">
                  <c:v>145.19999999999999</c:v>
                </c:pt>
                <c:pt idx="121">
                  <c:v>146.19999999999999</c:v>
                </c:pt>
                <c:pt idx="122">
                  <c:v>147.19499999999999</c:v>
                </c:pt>
                <c:pt idx="123">
                  <c:v>148.19</c:v>
                </c:pt>
                <c:pt idx="124">
                  <c:v>149.185</c:v>
                </c:pt>
                <c:pt idx="125">
                  <c:v>150.19999999999999</c:v>
                </c:pt>
                <c:pt idx="126">
                  <c:v>151.19999999999999</c:v>
                </c:pt>
                <c:pt idx="127">
                  <c:v>152.19499999999999</c:v>
                </c:pt>
                <c:pt idx="128">
                  <c:v>153.19</c:v>
                </c:pt>
                <c:pt idx="129">
                  <c:v>154.19</c:v>
                </c:pt>
                <c:pt idx="130">
                  <c:v>155.19</c:v>
                </c:pt>
                <c:pt idx="131">
                  <c:v>156.185</c:v>
                </c:pt>
                <c:pt idx="132">
                  <c:v>157.185</c:v>
                </c:pt>
                <c:pt idx="133">
                  <c:v>158.17500000000001</c:v>
                </c:pt>
                <c:pt idx="134">
                  <c:v>159.19999999999999</c:v>
                </c:pt>
                <c:pt idx="135">
                  <c:v>160.19999999999999</c:v>
                </c:pt>
              </c:numCache>
            </c:numRef>
          </c:xVal>
          <c:yVal>
            <c:numRef>
              <c:f>'Figure 4_Temp Ramp_'!$I$5:$I$140</c:f>
              <c:numCache>
                <c:formatCode>General</c:formatCode>
                <c:ptCount val="136"/>
                <c:pt idx="0">
                  <c:v>4.5992999999999995</c:v>
                </c:pt>
                <c:pt idx="1">
                  <c:v>4.4010999999999996</c:v>
                </c:pt>
                <c:pt idx="2">
                  <c:v>4.3624500000000008</c:v>
                </c:pt>
                <c:pt idx="3">
                  <c:v>4.1442499999999995</c:v>
                </c:pt>
                <c:pt idx="4">
                  <c:v>4.2606000000000002</c:v>
                </c:pt>
                <c:pt idx="5">
                  <c:v>4.0863499999999995</c:v>
                </c:pt>
                <c:pt idx="6">
                  <c:v>4.0611999999999995</c:v>
                </c:pt>
                <c:pt idx="7">
                  <c:v>4.0864500000000001</c:v>
                </c:pt>
                <c:pt idx="8">
                  <c:v>4.2079000000000004</c:v>
                </c:pt>
                <c:pt idx="9">
                  <c:v>4.3736999999999995</c:v>
                </c:pt>
                <c:pt idx="10">
                  <c:v>5.6172000000000004</c:v>
                </c:pt>
                <c:pt idx="11">
                  <c:v>7.1683000000000003</c:v>
                </c:pt>
                <c:pt idx="12">
                  <c:v>8.59</c:v>
                </c:pt>
                <c:pt idx="13">
                  <c:v>9.9028999999999989</c:v>
                </c:pt>
                <c:pt idx="14">
                  <c:v>13.0311</c:v>
                </c:pt>
                <c:pt idx="15">
                  <c:v>14.36495</c:v>
                </c:pt>
                <c:pt idx="16">
                  <c:v>17.096550000000001</c:v>
                </c:pt>
                <c:pt idx="17">
                  <c:v>23.8795</c:v>
                </c:pt>
                <c:pt idx="18">
                  <c:v>22.14385</c:v>
                </c:pt>
                <c:pt idx="19">
                  <c:v>33.369999999999997</c:v>
                </c:pt>
                <c:pt idx="20">
                  <c:v>41.533999999999999</c:v>
                </c:pt>
                <c:pt idx="21">
                  <c:v>42.917000000000002</c:v>
                </c:pt>
                <c:pt idx="22">
                  <c:v>44.462499999999999</c:v>
                </c:pt>
                <c:pt idx="23">
                  <c:v>52.914999999999992</c:v>
                </c:pt>
                <c:pt idx="24">
                  <c:v>55.658999999999999</c:v>
                </c:pt>
                <c:pt idx="25">
                  <c:v>60.295500000000004</c:v>
                </c:pt>
                <c:pt idx="26">
                  <c:v>59.6265</c:v>
                </c:pt>
                <c:pt idx="27">
                  <c:v>63.906500000000001</c:v>
                </c:pt>
                <c:pt idx="28">
                  <c:v>63.591499999999996</c:v>
                </c:pt>
                <c:pt idx="29">
                  <c:v>66.298000000000002</c:v>
                </c:pt>
                <c:pt idx="30">
                  <c:v>65.569999999999993</c:v>
                </c:pt>
                <c:pt idx="31">
                  <c:v>70.640500000000003</c:v>
                </c:pt>
                <c:pt idx="32">
                  <c:v>74.284999999999997</c:v>
                </c:pt>
                <c:pt idx="33">
                  <c:v>72.027500000000003</c:v>
                </c:pt>
                <c:pt idx="34">
                  <c:v>72.668000000000006</c:v>
                </c:pt>
                <c:pt idx="35">
                  <c:v>75.245999999999995</c:v>
                </c:pt>
                <c:pt idx="36">
                  <c:v>76.521500000000003</c:v>
                </c:pt>
                <c:pt idx="37">
                  <c:v>77.96350000000001</c:v>
                </c:pt>
                <c:pt idx="38">
                  <c:v>80.278999999999996</c:v>
                </c:pt>
                <c:pt idx="39">
                  <c:v>80.117999999999995</c:v>
                </c:pt>
                <c:pt idx="40">
                  <c:v>81.316000000000003</c:v>
                </c:pt>
                <c:pt idx="41">
                  <c:v>80.25800000000001</c:v>
                </c:pt>
                <c:pt idx="42">
                  <c:v>82.371499999999997</c:v>
                </c:pt>
                <c:pt idx="43">
                  <c:v>78.3095</c:v>
                </c:pt>
                <c:pt idx="44">
                  <c:v>80.64500000000001</c:v>
                </c:pt>
                <c:pt idx="45">
                  <c:v>79.799499999999995</c:v>
                </c:pt>
                <c:pt idx="46">
                  <c:v>74.117500000000007</c:v>
                </c:pt>
                <c:pt idx="47">
                  <c:v>70.972999999999999</c:v>
                </c:pt>
                <c:pt idx="48">
                  <c:v>66.956000000000003</c:v>
                </c:pt>
                <c:pt idx="49">
                  <c:v>64.787999999999997</c:v>
                </c:pt>
                <c:pt idx="50">
                  <c:v>57.430999999999997</c:v>
                </c:pt>
                <c:pt idx="51">
                  <c:v>53.701999999999998</c:v>
                </c:pt>
                <c:pt idx="52">
                  <c:v>49.506</c:v>
                </c:pt>
                <c:pt idx="53">
                  <c:v>50.816499999999998</c:v>
                </c:pt>
                <c:pt idx="54">
                  <c:v>48.120000000000005</c:v>
                </c:pt>
                <c:pt idx="55">
                  <c:v>42.913499999999999</c:v>
                </c:pt>
                <c:pt idx="56">
                  <c:v>45.586500000000001</c:v>
                </c:pt>
                <c:pt idx="57">
                  <c:v>44.397500000000001</c:v>
                </c:pt>
                <c:pt idx="58">
                  <c:v>40.936499999999995</c:v>
                </c:pt>
                <c:pt idx="59">
                  <c:v>43.778999999999996</c:v>
                </c:pt>
                <c:pt idx="60">
                  <c:v>40.345500000000001</c:v>
                </c:pt>
                <c:pt idx="61">
                  <c:v>38.057000000000002</c:v>
                </c:pt>
                <c:pt idx="62">
                  <c:v>39.658999999999999</c:v>
                </c:pt>
                <c:pt idx="63">
                  <c:v>35.086500000000001</c:v>
                </c:pt>
                <c:pt idx="64">
                  <c:v>37.261000000000003</c:v>
                </c:pt>
                <c:pt idx="65">
                  <c:v>34.976500000000001</c:v>
                </c:pt>
                <c:pt idx="66">
                  <c:v>36.356999999999999</c:v>
                </c:pt>
                <c:pt idx="67">
                  <c:v>35.519500000000001</c:v>
                </c:pt>
                <c:pt idx="68">
                  <c:v>41.914500000000004</c:v>
                </c:pt>
                <c:pt idx="69">
                  <c:v>42.653000000000006</c:v>
                </c:pt>
                <c:pt idx="70">
                  <c:v>57.945499999999996</c:v>
                </c:pt>
                <c:pt idx="71">
                  <c:v>53.524000000000001</c:v>
                </c:pt>
                <c:pt idx="72">
                  <c:v>52.582999999999998</c:v>
                </c:pt>
                <c:pt idx="73">
                  <c:v>39.386499999999998</c:v>
                </c:pt>
                <c:pt idx="74">
                  <c:v>69.17349999999999</c:v>
                </c:pt>
                <c:pt idx="75">
                  <c:v>61.685000000000002</c:v>
                </c:pt>
                <c:pt idx="76">
                  <c:v>64.294000000000011</c:v>
                </c:pt>
                <c:pt idx="77">
                  <c:v>54.262500000000003</c:v>
                </c:pt>
                <c:pt idx="78">
                  <c:v>62.757000000000005</c:v>
                </c:pt>
                <c:pt idx="79">
                  <c:v>71.597999999999999</c:v>
                </c:pt>
                <c:pt idx="80">
                  <c:v>70.211500000000001</c:v>
                </c:pt>
                <c:pt idx="81">
                  <c:v>114.69</c:v>
                </c:pt>
                <c:pt idx="82">
                  <c:v>77.045999999999992</c:v>
                </c:pt>
                <c:pt idx="83">
                  <c:v>76.015000000000001</c:v>
                </c:pt>
                <c:pt idx="84">
                  <c:v>69.042000000000002</c:v>
                </c:pt>
                <c:pt idx="85">
                  <c:v>90.128</c:v>
                </c:pt>
                <c:pt idx="86">
                  <c:v>83.638499999999993</c:v>
                </c:pt>
                <c:pt idx="87">
                  <c:v>88.669499999999999</c:v>
                </c:pt>
                <c:pt idx="88">
                  <c:v>95.001000000000005</c:v>
                </c:pt>
                <c:pt idx="89">
                  <c:v>100.32599999999999</c:v>
                </c:pt>
                <c:pt idx="90">
                  <c:v>111.41499999999999</c:v>
                </c:pt>
                <c:pt idx="91">
                  <c:v>121.815</c:v>
                </c:pt>
                <c:pt idx="92">
                  <c:v>141.995</c:v>
                </c:pt>
                <c:pt idx="93">
                  <c:v>151.58500000000001</c:v>
                </c:pt>
                <c:pt idx="94">
                  <c:v>148.57999999999998</c:v>
                </c:pt>
                <c:pt idx="95">
                  <c:v>188.815</c:v>
                </c:pt>
                <c:pt idx="96">
                  <c:v>223.16</c:v>
                </c:pt>
                <c:pt idx="97">
                  <c:v>242.095</c:v>
                </c:pt>
                <c:pt idx="98">
                  <c:v>277.70500000000004</c:v>
                </c:pt>
                <c:pt idx="99">
                  <c:v>323.94</c:v>
                </c:pt>
                <c:pt idx="100">
                  <c:v>308.87</c:v>
                </c:pt>
                <c:pt idx="101">
                  <c:v>403.33</c:v>
                </c:pt>
                <c:pt idx="102">
                  <c:v>458.86</c:v>
                </c:pt>
                <c:pt idx="103">
                  <c:v>512.1</c:v>
                </c:pt>
                <c:pt idx="104">
                  <c:v>590.29500000000007</c:v>
                </c:pt>
                <c:pt idx="105">
                  <c:v>666.85500000000002</c:v>
                </c:pt>
                <c:pt idx="106">
                  <c:v>781.245</c:v>
                </c:pt>
                <c:pt idx="107">
                  <c:v>877.625</c:v>
                </c:pt>
                <c:pt idx="108">
                  <c:v>983.58999999999992</c:v>
                </c:pt>
                <c:pt idx="109">
                  <c:v>1078.8000000000002</c:v>
                </c:pt>
                <c:pt idx="110">
                  <c:v>1220.9499999999998</c:v>
                </c:pt>
                <c:pt idx="111">
                  <c:v>1346.5</c:v>
                </c:pt>
                <c:pt idx="112">
                  <c:v>1511.65</c:v>
                </c:pt>
                <c:pt idx="113">
                  <c:v>1645.9</c:v>
                </c:pt>
                <c:pt idx="114">
                  <c:v>1750.1</c:v>
                </c:pt>
                <c:pt idx="115">
                  <c:v>1950.4</c:v>
                </c:pt>
                <c:pt idx="116">
                  <c:v>2060.1999999999998</c:v>
                </c:pt>
                <c:pt idx="117">
                  <c:v>2260.1</c:v>
                </c:pt>
                <c:pt idx="118">
                  <c:v>2409.4499999999998</c:v>
                </c:pt>
                <c:pt idx="119">
                  <c:v>2534.6499999999996</c:v>
                </c:pt>
                <c:pt idx="120">
                  <c:v>2667.25</c:v>
                </c:pt>
                <c:pt idx="121">
                  <c:v>2820.6000000000004</c:v>
                </c:pt>
                <c:pt idx="122">
                  <c:v>2892.8500000000004</c:v>
                </c:pt>
                <c:pt idx="123">
                  <c:v>2987.3</c:v>
                </c:pt>
                <c:pt idx="124">
                  <c:v>3061.35</c:v>
                </c:pt>
                <c:pt idx="125">
                  <c:v>3155.8</c:v>
                </c:pt>
                <c:pt idx="126">
                  <c:v>3149.1499999999996</c:v>
                </c:pt>
                <c:pt idx="127">
                  <c:v>3199</c:v>
                </c:pt>
                <c:pt idx="128">
                  <c:v>3135.05</c:v>
                </c:pt>
                <c:pt idx="129">
                  <c:v>3183.2</c:v>
                </c:pt>
                <c:pt idx="130">
                  <c:v>3128.3500000000004</c:v>
                </c:pt>
                <c:pt idx="131">
                  <c:v>3122</c:v>
                </c:pt>
                <c:pt idx="132">
                  <c:v>3033.1</c:v>
                </c:pt>
                <c:pt idx="133">
                  <c:v>2966.55</c:v>
                </c:pt>
                <c:pt idx="134">
                  <c:v>2868.8500000000004</c:v>
                </c:pt>
                <c:pt idx="135">
                  <c:v>2809.8</c:v>
                </c:pt>
              </c:numCache>
            </c:numRef>
          </c:yVal>
          <c:smooth val="0"/>
          <c:extLst>
            <c:ext xmlns:c16="http://schemas.microsoft.com/office/drawing/2014/chart" uri="{C3380CC4-5D6E-409C-BE32-E72D297353CC}">
              <c16:uniqueId val="{00000003-107E-4A28-AF18-8BAC8254C250}"/>
            </c:ext>
          </c:extLst>
        </c:ser>
        <c:ser>
          <c:idx val="0"/>
          <c:order val="4"/>
          <c:tx>
            <c:v>NS FIBRULINE G'</c:v>
          </c:tx>
          <c:spPr>
            <a:ln w="25400" cap="rnd">
              <a:noFill/>
              <a:round/>
            </a:ln>
            <a:effectLst/>
          </c:spPr>
          <c:marker>
            <c:symbol val="circle"/>
            <c:size val="5"/>
            <c:spPr>
              <a:solidFill>
                <a:schemeClr val="accent1"/>
              </a:solidFill>
              <a:ln w="9525">
                <a:solidFill>
                  <a:schemeClr val="accent1"/>
                </a:solidFill>
              </a:ln>
              <a:effectLst/>
            </c:spPr>
          </c:marker>
          <c:xVal>
            <c:numRef>
              <c:f>'Figure 4_Temp Ramp_'!$M$5:$M$140</c:f>
              <c:numCache>
                <c:formatCode>General</c:formatCode>
                <c:ptCount val="136"/>
                <c:pt idx="0">
                  <c:v>24.95</c:v>
                </c:pt>
                <c:pt idx="1">
                  <c:v>26</c:v>
                </c:pt>
                <c:pt idx="2">
                  <c:v>27.040000000000003</c:v>
                </c:pt>
                <c:pt idx="3">
                  <c:v>28.069999999999997</c:v>
                </c:pt>
                <c:pt idx="4">
                  <c:v>29.09</c:v>
                </c:pt>
                <c:pt idx="5">
                  <c:v>30.11</c:v>
                </c:pt>
                <c:pt idx="6">
                  <c:v>31.123333333333335</c:v>
                </c:pt>
                <c:pt idx="7">
                  <c:v>32.133333333333333</c:v>
                </c:pt>
                <c:pt idx="8">
                  <c:v>33.139999999999993</c:v>
                </c:pt>
                <c:pt idx="9">
                  <c:v>34.15</c:v>
                </c:pt>
                <c:pt idx="10">
                  <c:v>35.153333333333336</c:v>
                </c:pt>
                <c:pt idx="11">
                  <c:v>36.156666666666666</c:v>
                </c:pt>
                <c:pt idx="12">
                  <c:v>37.153333333333336</c:v>
                </c:pt>
                <c:pt idx="13">
                  <c:v>38.153333333333336</c:v>
                </c:pt>
                <c:pt idx="14">
                  <c:v>39.163333333333334</c:v>
                </c:pt>
                <c:pt idx="15">
                  <c:v>40.163333333333334</c:v>
                </c:pt>
                <c:pt idx="16">
                  <c:v>41.163333333333334</c:v>
                </c:pt>
                <c:pt idx="17">
                  <c:v>42.163333333333334</c:v>
                </c:pt>
                <c:pt idx="18">
                  <c:v>43.166666666666664</c:v>
                </c:pt>
                <c:pt idx="19">
                  <c:v>44.166666666666664</c:v>
                </c:pt>
                <c:pt idx="20">
                  <c:v>45.166666666666664</c:v>
                </c:pt>
                <c:pt idx="21">
                  <c:v>46.166666666666664</c:v>
                </c:pt>
                <c:pt idx="22">
                  <c:v>47.166666666666664</c:v>
                </c:pt>
                <c:pt idx="23">
                  <c:v>48.163333333333334</c:v>
                </c:pt>
                <c:pt idx="24">
                  <c:v>49.166666666666664</c:v>
                </c:pt>
                <c:pt idx="25">
                  <c:v>50.166666666666664</c:v>
                </c:pt>
                <c:pt idx="26">
                  <c:v>51.166666666666664</c:v>
                </c:pt>
                <c:pt idx="27">
                  <c:v>52.169999999999995</c:v>
                </c:pt>
                <c:pt idx="28">
                  <c:v>53.166666666666664</c:v>
                </c:pt>
                <c:pt idx="29">
                  <c:v>54.169999999999995</c:v>
                </c:pt>
                <c:pt idx="30">
                  <c:v>55.169999999999995</c:v>
                </c:pt>
                <c:pt idx="31">
                  <c:v>56.169999999999995</c:v>
                </c:pt>
                <c:pt idx="32">
                  <c:v>57.169999999999995</c:v>
                </c:pt>
                <c:pt idx="33">
                  <c:v>58.169999999999995</c:v>
                </c:pt>
                <c:pt idx="34">
                  <c:v>59.169999999999995</c:v>
                </c:pt>
                <c:pt idx="35">
                  <c:v>60.169999999999995</c:v>
                </c:pt>
                <c:pt idx="36">
                  <c:v>61.169999999999995</c:v>
                </c:pt>
                <c:pt idx="37">
                  <c:v>62.169999999999995</c:v>
                </c:pt>
                <c:pt idx="38">
                  <c:v>63.169999999999995</c:v>
                </c:pt>
                <c:pt idx="39">
                  <c:v>64.17</c:v>
                </c:pt>
                <c:pt idx="40">
                  <c:v>65.17</c:v>
                </c:pt>
                <c:pt idx="41">
                  <c:v>66.17</c:v>
                </c:pt>
                <c:pt idx="42">
                  <c:v>67.17</c:v>
                </c:pt>
                <c:pt idx="43">
                  <c:v>68.17</c:v>
                </c:pt>
                <c:pt idx="44">
                  <c:v>69.17</c:v>
                </c:pt>
                <c:pt idx="45">
                  <c:v>70.17</c:v>
                </c:pt>
                <c:pt idx="46">
                  <c:v>71.17</c:v>
                </c:pt>
                <c:pt idx="47">
                  <c:v>72.17</c:v>
                </c:pt>
                <c:pt idx="48">
                  <c:v>73.17</c:v>
                </c:pt>
                <c:pt idx="49">
                  <c:v>74.173333333333346</c:v>
                </c:pt>
                <c:pt idx="50">
                  <c:v>75.17</c:v>
                </c:pt>
                <c:pt idx="51">
                  <c:v>76.173333333333332</c:v>
                </c:pt>
                <c:pt idx="52">
                  <c:v>77.180000000000007</c:v>
                </c:pt>
                <c:pt idx="53">
                  <c:v>78.180000000000007</c:v>
                </c:pt>
                <c:pt idx="54">
                  <c:v>79.180000000000007</c:v>
                </c:pt>
                <c:pt idx="55">
                  <c:v>80.180000000000007</c:v>
                </c:pt>
                <c:pt idx="56">
                  <c:v>81.180000000000007</c:v>
                </c:pt>
                <c:pt idx="57">
                  <c:v>82.18</c:v>
                </c:pt>
                <c:pt idx="58">
                  <c:v>83.18</c:v>
                </c:pt>
                <c:pt idx="59">
                  <c:v>84.18</c:v>
                </c:pt>
                <c:pt idx="60">
                  <c:v>85.18</c:v>
                </c:pt>
                <c:pt idx="61">
                  <c:v>86.18</c:v>
                </c:pt>
                <c:pt idx="62">
                  <c:v>87.18</c:v>
                </c:pt>
                <c:pt idx="63">
                  <c:v>88.18</c:v>
                </c:pt>
                <c:pt idx="64">
                  <c:v>89.18</c:v>
                </c:pt>
                <c:pt idx="65">
                  <c:v>90.18</c:v>
                </c:pt>
                <c:pt idx="66">
                  <c:v>91.186666666666667</c:v>
                </c:pt>
                <c:pt idx="67">
                  <c:v>92.183333333333337</c:v>
                </c:pt>
                <c:pt idx="68">
                  <c:v>93.186666666666667</c:v>
                </c:pt>
                <c:pt idx="69">
                  <c:v>94.186666666666667</c:v>
                </c:pt>
                <c:pt idx="70">
                  <c:v>95.19</c:v>
                </c:pt>
                <c:pt idx="71">
                  <c:v>96.19</c:v>
                </c:pt>
                <c:pt idx="72">
                  <c:v>97.19</c:v>
                </c:pt>
                <c:pt idx="73">
                  <c:v>98.19</c:v>
                </c:pt>
                <c:pt idx="74">
                  <c:v>99.19</c:v>
                </c:pt>
                <c:pt idx="75">
                  <c:v>100.19</c:v>
                </c:pt>
                <c:pt idx="76">
                  <c:v>101.19</c:v>
                </c:pt>
                <c:pt idx="77">
                  <c:v>102.19</c:v>
                </c:pt>
                <c:pt idx="78">
                  <c:v>103.19</c:v>
                </c:pt>
                <c:pt idx="79">
                  <c:v>104.19</c:v>
                </c:pt>
                <c:pt idx="80">
                  <c:v>105.19333333333333</c:v>
                </c:pt>
                <c:pt idx="81">
                  <c:v>106.19333333333333</c:v>
                </c:pt>
                <c:pt idx="82">
                  <c:v>107.19333333333333</c:v>
                </c:pt>
                <c:pt idx="83">
                  <c:v>108.19</c:v>
                </c:pt>
                <c:pt idx="84">
                  <c:v>109.19</c:v>
                </c:pt>
                <c:pt idx="85">
                  <c:v>110.19666666666666</c:v>
                </c:pt>
                <c:pt idx="86">
                  <c:v>111.19666666666666</c:v>
                </c:pt>
                <c:pt idx="87">
                  <c:v>112.19666666666666</c:v>
                </c:pt>
                <c:pt idx="88">
                  <c:v>113.19666666666666</c:v>
                </c:pt>
                <c:pt idx="89">
                  <c:v>114.19666666666666</c:v>
                </c:pt>
                <c:pt idx="90">
                  <c:v>115.19666666666666</c:v>
                </c:pt>
                <c:pt idx="91">
                  <c:v>116.20333333333333</c:v>
                </c:pt>
                <c:pt idx="92">
                  <c:v>117.19999999999999</c:v>
                </c:pt>
                <c:pt idx="93">
                  <c:v>118.20333333333333</c:v>
                </c:pt>
                <c:pt idx="94">
                  <c:v>119.20666666666666</c:v>
                </c:pt>
                <c:pt idx="95">
                  <c:v>120.20666666666666</c:v>
                </c:pt>
                <c:pt idx="96">
                  <c:v>121.21</c:v>
                </c:pt>
                <c:pt idx="97">
                  <c:v>122.21333333333332</c:v>
                </c:pt>
                <c:pt idx="98">
                  <c:v>123.21333333333332</c:v>
                </c:pt>
                <c:pt idx="99">
                  <c:v>124.21333333333332</c:v>
                </c:pt>
                <c:pt idx="100">
                  <c:v>125.21</c:v>
                </c:pt>
                <c:pt idx="101">
                  <c:v>126.21</c:v>
                </c:pt>
                <c:pt idx="102">
                  <c:v>127.21</c:v>
                </c:pt>
                <c:pt idx="103">
                  <c:v>128.21333333333334</c:v>
                </c:pt>
                <c:pt idx="104">
                  <c:v>129.21333333333334</c:v>
                </c:pt>
                <c:pt idx="105">
                  <c:v>130.21333333333334</c:v>
                </c:pt>
                <c:pt idx="106">
                  <c:v>131.21333333333334</c:v>
                </c:pt>
                <c:pt idx="107">
                  <c:v>132.21333333333334</c:v>
                </c:pt>
                <c:pt idx="108">
                  <c:v>133.21333333333334</c:v>
                </c:pt>
                <c:pt idx="109">
                  <c:v>134.20333333333332</c:v>
                </c:pt>
                <c:pt idx="110">
                  <c:v>135.20666666666668</c:v>
                </c:pt>
                <c:pt idx="111">
                  <c:v>136.20333333333332</c:v>
                </c:pt>
                <c:pt idx="112">
                  <c:v>137.20666666666665</c:v>
                </c:pt>
                <c:pt idx="113">
                  <c:v>138.20333333333332</c:v>
                </c:pt>
                <c:pt idx="114">
                  <c:v>139.19999999999999</c:v>
                </c:pt>
                <c:pt idx="115">
                  <c:v>140.20666666666668</c:v>
                </c:pt>
                <c:pt idx="116">
                  <c:v>141.20333333333335</c:v>
                </c:pt>
                <c:pt idx="117">
                  <c:v>142.19999999999999</c:v>
                </c:pt>
                <c:pt idx="118">
                  <c:v>143.20666666666668</c:v>
                </c:pt>
                <c:pt idx="119">
                  <c:v>144.20666666666668</c:v>
                </c:pt>
                <c:pt idx="120">
                  <c:v>145.20666666666668</c:v>
                </c:pt>
                <c:pt idx="121">
                  <c:v>146.20333333333335</c:v>
                </c:pt>
                <c:pt idx="122">
                  <c:v>147.20333333333335</c:v>
                </c:pt>
                <c:pt idx="123">
                  <c:v>148.20333333333335</c:v>
                </c:pt>
                <c:pt idx="124">
                  <c:v>149.20666666666668</c:v>
                </c:pt>
                <c:pt idx="125">
                  <c:v>150.20333333333332</c:v>
                </c:pt>
                <c:pt idx="126">
                  <c:v>151.20666666666668</c:v>
                </c:pt>
                <c:pt idx="127">
                  <c:v>152.19999999999999</c:v>
                </c:pt>
                <c:pt idx="128">
                  <c:v>153.19999999999999</c:v>
                </c:pt>
                <c:pt idx="129">
                  <c:v>154.19666666666666</c:v>
                </c:pt>
                <c:pt idx="130">
                  <c:v>155.19</c:v>
                </c:pt>
                <c:pt idx="131">
                  <c:v>156.19</c:v>
                </c:pt>
                <c:pt idx="132">
                  <c:v>157.18666666666667</c:v>
                </c:pt>
                <c:pt idx="133">
                  <c:v>158.18333333333334</c:v>
                </c:pt>
                <c:pt idx="134">
                  <c:v>159.18</c:v>
                </c:pt>
                <c:pt idx="135">
                  <c:v>160.17666666666665</c:v>
                </c:pt>
              </c:numCache>
            </c:numRef>
          </c:xVal>
          <c:yVal>
            <c:numRef>
              <c:f>'Figure 4_Temp Ramp_'!$N$5:$N$140</c:f>
              <c:numCache>
                <c:formatCode>General</c:formatCode>
                <c:ptCount val="136"/>
                <c:pt idx="0">
                  <c:v>33.521314571167238</c:v>
                </c:pt>
                <c:pt idx="1">
                  <c:v>32.270914847363024</c:v>
                </c:pt>
                <c:pt idx="2">
                  <c:v>33.927218316976102</c:v>
                </c:pt>
                <c:pt idx="3">
                  <c:v>32.563660959479364</c:v>
                </c:pt>
                <c:pt idx="4">
                  <c:v>33.454149382593762</c:v>
                </c:pt>
                <c:pt idx="5">
                  <c:v>35.839280459770116</c:v>
                </c:pt>
                <c:pt idx="6">
                  <c:v>36.977098010368501</c:v>
                </c:pt>
                <c:pt idx="7">
                  <c:v>39.443280559215339</c:v>
                </c:pt>
                <c:pt idx="8">
                  <c:v>42.46921806685949</c:v>
                </c:pt>
                <c:pt idx="9">
                  <c:v>45.138030861135235</c:v>
                </c:pt>
                <c:pt idx="10">
                  <c:v>51.820613284219142</c:v>
                </c:pt>
                <c:pt idx="11">
                  <c:v>58.051230196529254</c:v>
                </c:pt>
                <c:pt idx="12">
                  <c:v>63.971508842732099</c:v>
                </c:pt>
                <c:pt idx="13">
                  <c:v>71.195213620329469</c:v>
                </c:pt>
                <c:pt idx="14">
                  <c:v>75.351078982662742</c:v>
                </c:pt>
                <c:pt idx="15">
                  <c:v>94.224809955257271</c:v>
                </c:pt>
                <c:pt idx="16">
                  <c:v>101.5161997511036</c:v>
                </c:pt>
                <c:pt idx="17">
                  <c:v>109.2075401750199</c:v>
                </c:pt>
                <c:pt idx="18">
                  <c:v>122.7767252359356</c:v>
                </c:pt>
                <c:pt idx="19">
                  <c:v>130.4723489408899</c:v>
                </c:pt>
                <c:pt idx="20">
                  <c:v>138.78714023913287</c:v>
                </c:pt>
                <c:pt idx="21">
                  <c:v>147.42103968088216</c:v>
                </c:pt>
                <c:pt idx="22">
                  <c:v>157.74806871435018</c:v>
                </c:pt>
                <c:pt idx="23">
                  <c:v>164.84579535340131</c:v>
                </c:pt>
                <c:pt idx="24">
                  <c:v>175.53726838562173</c:v>
                </c:pt>
                <c:pt idx="25">
                  <c:v>182.1602395886201</c:v>
                </c:pt>
                <c:pt idx="26">
                  <c:v>178.38570136993852</c:v>
                </c:pt>
                <c:pt idx="27">
                  <c:v>184.68107843137253</c:v>
                </c:pt>
                <c:pt idx="28">
                  <c:v>190.37319494697442</c:v>
                </c:pt>
                <c:pt idx="29">
                  <c:v>192.6846505859055</c:v>
                </c:pt>
                <c:pt idx="30">
                  <c:v>193.85969064170294</c:v>
                </c:pt>
                <c:pt idx="31">
                  <c:v>187.55667298939082</c:v>
                </c:pt>
                <c:pt idx="32">
                  <c:v>179.50528963117608</c:v>
                </c:pt>
                <c:pt idx="33">
                  <c:v>177.75692035709267</c:v>
                </c:pt>
                <c:pt idx="34">
                  <c:v>170.11696622216883</c:v>
                </c:pt>
                <c:pt idx="35">
                  <c:v>161.33609820726204</c:v>
                </c:pt>
                <c:pt idx="36">
                  <c:v>144.33004592523901</c:v>
                </c:pt>
                <c:pt idx="37">
                  <c:v>128.09033120902714</c:v>
                </c:pt>
                <c:pt idx="38">
                  <c:v>114.21924939180609</c:v>
                </c:pt>
                <c:pt idx="39">
                  <c:v>113.35786581279319</c:v>
                </c:pt>
                <c:pt idx="40">
                  <c:v>93.737024379924904</c:v>
                </c:pt>
                <c:pt idx="41">
                  <c:v>80.946923215602723</c:v>
                </c:pt>
                <c:pt idx="42">
                  <c:v>69.617671817576749</c:v>
                </c:pt>
                <c:pt idx="43">
                  <c:v>64.894118270253841</c:v>
                </c:pt>
                <c:pt idx="44">
                  <c:v>60.503914822668882</c:v>
                </c:pt>
                <c:pt idx="45">
                  <c:v>54.500885292164675</c:v>
                </c:pt>
                <c:pt idx="46">
                  <c:v>54.702368584437089</c:v>
                </c:pt>
                <c:pt idx="47">
                  <c:v>54.120230768084021</c:v>
                </c:pt>
                <c:pt idx="48">
                  <c:v>54.517248612098747</c:v>
                </c:pt>
                <c:pt idx="49">
                  <c:v>49.275764880524207</c:v>
                </c:pt>
                <c:pt idx="50">
                  <c:v>52.837406730455903</c:v>
                </c:pt>
                <c:pt idx="51">
                  <c:v>50.855894628705606</c:v>
                </c:pt>
                <c:pt idx="52">
                  <c:v>48.68330768158372</c:v>
                </c:pt>
                <c:pt idx="53">
                  <c:v>53.022532007131225</c:v>
                </c:pt>
                <c:pt idx="54">
                  <c:v>45.548725152544506</c:v>
                </c:pt>
                <c:pt idx="55">
                  <c:v>47.353531273886745</c:v>
                </c:pt>
                <c:pt idx="56">
                  <c:v>45.940910543975065</c:v>
                </c:pt>
                <c:pt idx="57">
                  <c:v>44.106804413731844</c:v>
                </c:pt>
                <c:pt idx="58">
                  <c:v>45.196808436400637</c:v>
                </c:pt>
                <c:pt idx="59">
                  <c:v>46.27367425014328</c:v>
                </c:pt>
                <c:pt idx="60">
                  <c:v>46.858551071193766</c:v>
                </c:pt>
                <c:pt idx="61">
                  <c:v>57.388684717504134</c:v>
                </c:pt>
                <c:pt idx="62">
                  <c:v>60.940468249760492</c:v>
                </c:pt>
                <c:pt idx="63">
                  <c:v>67.743353724117682</c:v>
                </c:pt>
                <c:pt idx="64">
                  <c:v>97.283294793326078</c:v>
                </c:pt>
                <c:pt idx="65">
                  <c:v>92.296662090717248</c:v>
                </c:pt>
                <c:pt idx="66">
                  <c:v>111.74533333333333</c:v>
                </c:pt>
                <c:pt idx="67">
                  <c:v>133.64724443710068</c:v>
                </c:pt>
                <c:pt idx="68">
                  <c:v>157.22762026037026</c:v>
                </c:pt>
                <c:pt idx="69">
                  <c:v>185.70732853201244</c:v>
                </c:pt>
                <c:pt idx="70">
                  <c:v>222.89642342826437</c:v>
                </c:pt>
                <c:pt idx="71">
                  <c:v>228.64301287404314</c:v>
                </c:pt>
                <c:pt idx="72">
                  <c:v>282.0121676748488</c:v>
                </c:pt>
                <c:pt idx="73">
                  <c:v>304.22275858473512</c:v>
                </c:pt>
                <c:pt idx="74">
                  <c:v>352.24777198013135</c:v>
                </c:pt>
                <c:pt idx="75">
                  <c:v>389.18768866544309</c:v>
                </c:pt>
                <c:pt idx="76">
                  <c:v>411.47491341681575</c:v>
                </c:pt>
                <c:pt idx="77">
                  <c:v>464.98419596156867</c:v>
                </c:pt>
                <c:pt idx="78">
                  <c:v>508.8036205041596</c:v>
                </c:pt>
                <c:pt idx="79">
                  <c:v>570.90414418159378</c:v>
                </c:pt>
                <c:pt idx="80">
                  <c:v>555.17947938921691</c:v>
                </c:pt>
                <c:pt idx="81">
                  <c:v>604.58835531788463</c:v>
                </c:pt>
                <c:pt idx="82">
                  <c:v>650.52859237570726</c:v>
                </c:pt>
                <c:pt idx="83">
                  <c:v>669.60286313267454</c:v>
                </c:pt>
                <c:pt idx="84">
                  <c:v>724.08389515979195</c:v>
                </c:pt>
                <c:pt idx="85">
                  <c:v>774.29330522652742</c:v>
                </c:pt>
                <c:pt idx="86">
                  <c:v>788.26898600169545</c:v>
                </c:pt>
                <c:pt idx="87">
                  <c:v>880.47465825201107</c:v>
                </c:pt>
                <c:pt idx="88">
                  <c:v>946.01385602814651</c:v>
                </c:pt>
                <c:pt idx="89">
                  <c:v>1029.3508936550493</c:v>
                </c:pt>
                <c:pt idx="90">
                  <c:v>1091.200578370243</c:v>
                </c:pt>
                <c:pt idx="91">
                  <c:v>1197.445183130917</c:v>
                </c:pt>
                <c:pt idx="92">
                  <c:v>1293.9573492198583</c:v>
                </c:pt>
                <c:pt idx="93">
                  <c:v>1430.5407541054562</c:v>
                </c:pt>
                <c:pt idx="94">
                  <c:v>1550.5183177785766</c:v>
                </c:pt>
                <c:pt idx="95">
                  <c:v>1783.0219360294948</c:v>
                </c:pt>
                <c:pt idx="96">
                  <c:v>1948.1357418506834</c:v>
                </c:pt>
                <c:pt idx="97">
                  <c:v>2121.5322302245722</c:v>
                </c:pt>
                <c:pt idx="98">
                  <c:v>2347.2677739501314</c:v>
                </c:pt>
                <c:pt idx="99">
                  <c:v>2552.2638664430178</c:v>
                </c:pt>
                <c:pt idx="100">
                  <c:v>2721.5680217509516</c:v>
                </c:pt>
                <c:pt idx="101">
                  <c:v>2971.9331384585407</c:v>
                </c:pt>
                <c:pt idx="102">
                  <c:v>3175.6237705791464</c:v>
                </c:pt>
                <c:pt idx="103">
                  <c:v>3343.7287301742708</c:v>
                </c:pt>
                <c:pt idx="104">
                  <c:v>3490.7158782215433</c:v>
                </c:pt>
                <c:pt idx="105">
                  <c:v>3615.4018541649316</c:v>
                </c:pt>
                <c:pt idx="106">
                  <c:v>3700.2155084212186</c:v>
                </c:pt>
                <c:pt idx="107">
                  <c:v>3738.8491515934534</c:v>
                </c:pt>
                <c:pt idx="108">
                  <c:v>3794.871010558069</c:v>
                </c:pt>
                <c:pt idx="109">
                  <c:v>3782.1507858340319</c:v>
                </c:pt>
                <c:pt idx="110">
                  <c:v>3777.2096794081376</c:v>
                </c:pt>
                <c:pt idx="111">
                  <c:v>3761.2434737406934</c:v>
                </c:pt>
                <c:pt idx="112">
                  <c:v>3773.3166682873075</c:v>
                </c:pt>
                <c:pt idx="113">
                  <c:v>3861.3764588716622</c:v>
                </c:pt>
                <c:pt idx="114">
                  <c:v>3941.092280179781</c:v>
                </c:pt>
                <c:pt idx="115">
                  <c:v>4022.2577159251578</c:v>
                </c:pt>
                <c:pt idx="116">
                  <c:v>4116.9059897151819</c:v>
                </c:pt>
                <c:pt idx="117">
                  <c:v>4203.5594614244028</c:v>
                </c:pt>
                <c:pt idx="118">
                  <c:v>4295.1595926247164</c:v>
                </c:pt>
                <c:pt idx="119">
                  <c:v>4362.0021237648398</c:v>
                </c:pt>
                <c:pt idx="120">
                  <c:v>4409.5028235735163</c:v>
                </c:pt>
                <c:pt idx="121">
                  <c:v>4519.4376803968726</c:v>
                </c:pt>
                <c:pt idx="122">
                  <c:v>4530.928931358766</c:v>
                </c:pt>
                <c:pt idx="123">
                  <c:v>4557.4662229213627</c:v>
                </c:pt>
                <c:pt idx="124">
                  <c:v>4586.5374885050805</c:v>
                </c:pt>
                <c:pt idx="125">
                  <c:v>4542.6390143007311</c:v>
                </c:pt>
                <c:pt idx="126">
                  <c:v>4520.5727460831376</c:v>
                </c:pt>
                <c:pt idx="127">
                  <c:v>4508.3549220542563</c:v>
                </c:pt>
                <c:pt idx="128">
                  <c:v>4452.7211292195952</c:v>
                </c:pt>
                <c:pt idx="129">
                  <c:v>4414.3158182524503</c:v>
                </c:pt>
                <c:pt idx="130">
                  <c:v>4330.1255352083881</c:v>
                </c:pt>
                <c:pt idx="131">
                  <c:v>4231.802485137262</c:v>
                </c:pt>
                <c:pt idx="132">
                  <c:v>4145.9834789165625</c:v>
                </c:pt>
                <c:pt idx="133">
                  <c:v>4082.707249282586</c:v>
                </c:pt>
                <c:pt idx="134">
                  <c:v>3978.0140984015015</c:v>
                </c:pt>
                <c:pt idx="135">
                  <c:v>3810.0326794321918</c:v>
                </c:pt>
              </c:numCache>
            </c:numRef>
          </c:yVal>
          <c:smooth val="0"/>
          <c:extLst>
            <c:ext xmlns:c16="http://schemas.microsoft.com/office/drawing/2014/chart" uri="{C3380CC4-5D6E-409C-BE32-E72D297353CC}">
              <c16:uniqueId val="{00000006-107E-4A28-AF18-8BAC8254C250}"/>
            </c:ext>
          </c:extLst>
        </c:ser>
        <c:ser>
          <c:idx val="5"/>
          <c:order val="5"/>
          <c:tx>
            <c:v>NS FIBRULINE G''</c:v>
          </c:tx>
          <c:spPr>
            <a:ln w="25400" cap="rnd">
              <a:noFill/>
              <a:round/>
            </a:ln>
            <a:effectLst/>
          </c:spPr>
          <c:marker>
            <c:symbol val="circle"/>
            <c:size val="5"/>
            <c:spPr>
              <a:solidFill>
                <a:schemeClr val="accent6"/>
              </a:solidFill>
              <a:ln w="9525">
                <a:solidFill>
                  <a:schemeClr val="accent6"/>
                </a:solidFill>
              </a:ln>
              <a:effectLst/>
            </c:spPr>
          </c:marker>
          <c:xVal>
            <c:numRef>
              <c:f>'Figure 4_Temp Ramp_'!$M$5:$M$140</c:f>
              <c:numCache>
                <c:formatCode>General</c:formatCode>
                <c:ptCount val="136"/>
                <c:pt idx="0">
                  <c:v>24.95</c:v>
                </c:pt>
                <c:pt idx="1">
                  <c:v>26</c:v>
                </c:pt>
                <c:pt idx="2">
                  <c:v>27.040000000000003</c:v>
                </c:pt>
                <c:pt idx="3">
                  <c:v>28.069999999999997</c:v>
                </c:pt>
                <c:pt idx="4">
                  <c:v>29.09</c:v>
                </c:pt>
                <c:pt idx="5">
                  <c:v>30.11</c:v>
                </c:pt>
                <c:pt idx="6">
                  <c:v>31.123333333333335</c:v>
                </c:pt>
                <c:pt idx="7">
                  <c:v>32.133333333333333</c:v>
                </c:pt>
                <c:pt idx="8">
                  <c:v>33.139999999999993</c:v>
                </c:pt>
                <c:pt idx="9">
                  <c:v>34.15</c:v>
                </c:pt>
                <c:pt idx="10">
                  <c:v>35.153333333333336</c:v>
                </c:pt>
                <c:pt idx="11">
                  <c:v>36.156666666666666</c:v>
                </c:pt>
                <c:pt idx="12">
                  <c:v>37.153333333333336</c:v>
                </c:pt>
                <c:pt idx="13">
                  <c:v>38.153333333333336</c:v>
                </c:pt>
                <c:pt idx="14">
                  <c:v>39.163333333333334</c:v>
                </c:pt>
                <c:pt idx="15">
                  <c:v>40.163333333333334</c:v>
                </c:pt>
                <c:pt idx="16">
                  <c:v>41.163333333333334</c:v>
                </c:pt>
                <c:pt idx="17">
                  <c:v>42.163333333333334</c:v>
                </c:pt>
                <c:pt idx="18">
                  <c:v>43.166666666666664</c:v>
                </c:pt>
                <c:pt idx="19">
                  <c:v>44.166666666666664</c:v>
                </c:pt>
                <c:pt idx="20">
                  <c:v>45.166666666666664</c:v>
                </c:pt>
                <c:pt idx="21">
                  <c:v>46.166666666666664</c:v>
                </c:pt>
                <c:pt idx="22">
                  <c:v>47.166666666666664</c:v>
                </c:pt>
                <c:pt idx="23">
                  <c:v>48.163333333333334</c:v>
                </c:pt>
                <c:pt idx="24">
                  <c:v>49.166666666666664</c:v>
                </c:pt>
                <c:pt idx="25">
                  <c:v>50.166666666666664</c:v>
                </c:pt>
                <c:pt idx="26">
                  <c:v>51.166666666666664</c:v>
                </c:pt>
                <c:pt idx="27">
                  <c:v>52.169999999999995</c:v>
                </c:pt>
                <c:pt idx="28">
                  <c:v>53.166666666666664</c:v>
                </c:pt>
                <c:pt idx="29">
                  <c:v>54.169999999999995</c:v>
                </c:pt>
                <c:pt idx="30">
                  <c:v>55.169999999999995</c:v>
                </c:pt>
                <c:pt idx="31">
                  <c:v>56.169999999999995</c:v>
                </c:pt>
                <c:pt idx="32">
                  <c:v>57.169999999999995</c:v>
                </c:pt>
                <c:pt idx="33">
                  <c:v>58.169999999999995</c:v>
                </c:pt>
                <c:pt idx="34">
                  <c:v>59.169999999999995</c:v>
                </c:pt>
                <c:pt idx="35">
                  <c:v>60.169999999999995</c:v>
                </c:pt>
                <c:pt idx="36">
                  <c:v>61.169999999999995</c:v>
                </c:pt>
                <c:pt idx="37">
                  <c:v>62.169999999999995</c:v>
                </c:pt>
                <c:pt idx="38">
                  <c:v>63.169999999999995</c:v>
                </c:pt>
                <c:pt idx="39">
                  <c:v>64.17</c:v>
                </c:pt>
                <c:pt idx="40">
                  <c:v>65.17</c:v>
                </c:pt>
                <c:pt idx="41">
                  <c:v>66.17</c:v>
                </c:pt>
                <c:pt idx="42">
                  <c:v>67.17</c:v>
                </c:pt>
                <c:pt idx="43">
                  <c:v>68.17</c:v>
                </c:pt>
                <c:pt idx="44">
                  <c:v>69.17</c:v>
                </c:pt>
                <c:pt idx="45">
                  <c:v>70.17</c:v>
                </c:pt>
                <c:pt idx="46">
                  <c:v>71.17</c:v>
                </c:pt>
                <c:pt idx="47">
                  <c:v>72.17</c:v>
                </c:pt>
                <c:pt idx="48">
                  <c:v>73.17</c:v>
                </c:pt>
                <c:pt idx="49">
                  <c:v>74.173333333333346</c:v>
                </c:pt>
                <c:pt idx="50">
                  <c:v>75.17</c:v>
                </c:pt>
                <c:pt idx="51">
                  <c:v>76.173333333333332</c:v>
                </c:pt>
                <c:pt idx="52">
                  <c:v>77.180000000000007</c:v>
                </c:pt>
                <c:pt idx="53">
                  <c:v>78.180000000000007</c:v>
                </c:pt>
                <c:pt idx="54">
                  <c:v>79.180000000000007</c:v>
                </c:pt>
                <c:pt idx="55">
                  <c:v>80.180000000000007</c:v>
                </c:pt>
                <c:pt idx="56">
                  <c:v>81.180000000000007</c:v>
                </c:pt>
                <c:pt idx="57">
                  <c:v>82.18</c:v>
                </c:pt>
                <c:pt idx="58">
                  <c:v>83.18</c:v>
                </c:pt>
                <c:pt idx="59">
                  <c:v>84.18</c:v>
                </c:pt>
                <c:pt idx="60">
                  <c:v>85.18</c:v>
                </c:pt>
                <c:pt idx="61">
                  <c:v>86.18</c:v>
                </c:pt>
                <c:pt idx="62">
                  <c:v>87.18</c:v>
                </c:pt>
                <c:pt idx="63">
                  <c:v>88.18</c:v>
                </c:pt>
                <c:pt idx="64">
                  <c:v>89.18</c:v>
                </c:pt>
                <c:pt idx="65">
                  <c:v>90.18</c:v>
                </c:pt>
                <c:pt idx="66">
                  <c:v>91.186666666666667</c:v>
                </c:pt>
                <c:pt idx="67">
                  <c:v>92.183333333333337</c:v>
                </c:pt>
                <c:pt idx="68">
                  <c:v>93.186666666666667</c:v>
                </c:pt>
                <c:pt idx="69">
                  <c:v>94.186666666666667</c:v>
                </c:pt>
                <c:pt idx="70">
                  <c:v>95.19</c:v>
                </c:pt>
                <c:pt idx="71">
                  <c:v>96.19</c:v>
                </c:pt>
                <c:pt idx="72">
                  <c:v>97.19</c:v>
                </c:pt>
                <c:pt idx="73">
                  <c:v>98.19</c:v>
                </c:pt>
                <c:pt idx="74">
                  <c:v>99.19</c:v>
                </c:pt>
                <c:pt idx="75">
                  <c:v>100.19</c:v>
                </c:pt>
                <c:pt idx="76">
                  <c:v>101.19</c:v>
                </c:pt>
                <c:pt idx="77">
                  <c:v>102.19</c:v>
                </c:pt>
                <c:pt idx="78">
                  <c:v>103.19</c:v>
                </c:pt>
                <c:pt idx="79">
                  <c:v>104.19</c:v>
                </c:pt>
                <c:pt idx="80">
                  <c:v>105.19333333333333</c:v>
                </c:pt>
                <c:pt idx="81">
                  <c:v>106.19333333333333</c:v>
                </c:pt>
                <c:pt idx="82">
                  <c:v>107.19333333333333</c:v>
                </c:pt>
                <c:pt idx="83">
                  <c:v>108.19</c:v>
                </c:pt>
                <c:pt idx="84">
                  <c:v>109.19</c:v>
                </c:pt>
                <c:pt idx="85">
                  <c:v>110.19666666666666</c:v>
                </c:pt>
                <c:pt idx="86">
                  <c:v>111.19666666666666</c:v>
                </c:pt>
                <c:pt idx="87">
                  <c:v>112.19666666666666</c:v>
                </c:pt>
                <c:pt idx="88">
                  <c:v>113.19666666666666</c:v>
                </c:pt>
                <c:pt idx="89">
                  <c:v>114.19666666666666</c:v>
                </c:pt>
                <c:pt idx="90">
                  <c:v>115.19666666666666</c:v>
                </c:pt>
                <c:pt idx="91">
                  <c:v>116.20333333333333</c:v>
                </c:pt>
                <c:pt idx="92">
                  <c:v>117.19999999999999</c:v>
                </c:pt>
                <c:pt idx="93">
                  <c:v>118.20333333333333</c:v>
                </c:pt>
                <c:pt idx="94">
                  <c:v>119.20666666666666</c:v>
                </c:pt>
                <c:pt idx="95">
                  <c:v>120.20666666666666</c:v>
                </c:pt>
                <c:pt idx="96">
                  <c:v>121.21</c:v>
                </c:pt>
                <c:pt idx="97">
                  <c:v>122.21333333333332</c:v>
                </c:pt>
                <c:pt idx="98">
                  <c:v>123.21333333333332</c:v>
                </c:pt>
                <c:pt idx="99">
                  <c:v>124.21333333333332</c:v>
                </c:pt>
                <c:pt idx="100">
                  <c:v>125.21</c:v>
                </c:pt>
                <c:pt idx="101">
                  <c:v>126.21</c:v>
                </c:pt>
                <c:pt idx="102">
                  <c:v>127.21</c:v>
                </c:pt>
                <c:pt idx="103">
                  <c:v>128.21333333333334</c:v>
                </c:pt>
                <c:pt idx="104">
                  <c:v>129.21333333333334</c:v>
                </c:pt>
                <c:pt idx="105">
                  <c:v>130.21333333333334</c:v>
                </c:pt>
                <c:pt idx="106">
                  <c:v>131.21333333333334</c:v>
                </c:pt>
                <c:pt idx="107">
                  <c:v>132.21333333333334</c:v>
                </c:pt>
                <c:pt idx="108">
                  <c:v>133.21333333333334</c:v>
                </c:pt>
                <c:pt idx="109">
                  <c:v>134.20333333333332</c:v>
                </c:pt>
                <c:pt idx="110">
                  <c:v>135.20666666666668</c:v>
                </c:pt>
                <c:pt idx="111">
                  <c:v>136.20333333333332</c:v>
                </c:pt>
                <c:pt idx="112">
                  <c:v>137.20666666666665</c:v>
                </c:pt>
                <c:pt idx="113">
                  <c:v>138.20333333333332</c:v>
                </c:pt>
                <c:pt idx="114">
                  <c:v>139.19999999999999</c:v>
                </c:pt>
                <c:pt idx="115">
                  <c:v>140.20666666666668</c:v>
                </c:pt>
                <c:pt idx="116">
                  <c:v>141.20333333333335</c:v>
                </c:pt>
                <c:pt idx="117">
                  <c:v>142.19999999999999</c:v>
                </c:pt>
                <c:pt idx="118">
                  <c:v>143.20666666666668</c:v>
                </c:pt>
                <c:pt idx="119">
                  <c:v>144.20666666666668</c:v>
                </c:pt>
                <c:pt idx="120">
                  <c:v>145.20666666666668</c:v>
                </c:pt>
                <c:pt idx="121">
                  <c:v>146.20333333333335</c:v>
                </c:pt>
                <c:pt idx="122">
                  <c:v>147.20333333333335</c:v>
                </c:pt>
                <c:pt idx="123">
                  <c:v>148.20333333333335</c:v>
                </c:pt>
                <c:pt idx="124">
                  <c:v>149.20666666666668</c:v>
                </c:pt>
                <c:pt idx="125">
                  <c:v>150.20333333333332</c:v>
                </c:pt>
                <c:pt idx="126">
                  <c:v>151.20666666666668</c:v>
                </c:pt>
                <c:pt idx="127">
                  <c:v>152.19999999999999</c:v>
                </c:pt>
                <c:pt idx="128">
                  <c:v>153.19999999999999</c:v>
                </c:pt>
                <c:pt idx="129">
                  <c:v>154.19666666666666</c:v>
                </c:pt>
                <c:pt idx="130">
                  <c:v>155.19</c:v>
                </c:pt>
                <c:pt idx="131">
                  <c:v>156.19</c:v>
                </c:pt>
                <c:pt idx="132">
                  <c:v>157.18666666666667</c:v>
                </c:pt>
                <c:pt idx="133">
                  <c:v>158.18333333333334</c:v>
                </c:pt>
                <c:pt idx="134">
                  <c:v>159.18</c:v>
                </c:pt>
                <c:pt idx="135">
                  <c:v>160.17666666666665</c:v>
                </c:pt>
              </c:numCache>
            </c:numRef>
          </c:xVal>
          <c:yVal>
            <c:numRef>
              <c:f>'Figure 4_Temp Ramp_'!$O$5:$O$140</c:f>
              <c:numCache>
                <c:formatCode>General</c:formatCode>
                <c:ptCount val="136"/>
                <c:pt idx="0">
                  <c:v>24.302000000000003</c:v>
                </c:pt>
                <c:pt idx="1">
                  <c:v>24.221999999999998</c:v>
                </c:pt>
                <c:pt idx="2">
                  <c:v>25.299166666666665</c:v>
                </c:pt>
                <c:pt idx="3">
                  <c:v>24.71466666666667</c:v>
                </c:pt>
                <c:pt idx="4">
                  <c:v>26.742999999999999</c:v>
                </c:pt>
                <c:pt idx="5">
                  <c:v>26.998666666666665</c:v>
                </c:pt>
                <c:pt idx="6">
                  <c:v>26.939833333333329</c:v>
                </c:pt>
                <c:pt idx="7">
                  <c:v>28.250166666666662</c:v>
                </c:pt>
                <c:pt idx="8">
                  <c:v>31.667166666666663</c:v>
                </c:pt>
                <c:pt idx="9">
                  <c:v>32.718499999999999</c:v>
                </c:pt>
                <c:pt idx="10">
                  <c:v>36.214499999999994</c:v>
                </c:pt>
                <c:pt idx="11">
                  <c:v>42.549166666666665</c:v>
                </c:pt>
                <c:pt idx="12">
                  <c:v>44.927999999999997</c:v>
                </c:pt>
                <c:pt idx="13">
                  <c:v>50.21200000000001</c:v>
                </c:pt>
                <c:pt idx="14">
                  <c:v>52.449666666666673</c:v>
                </c:pt>
                <c:pt idx="15">
                  <c:v>66.367500000000007</c:v>
                </c:pt>
                <c:pt idx="16">
                  <c:v>67.655000000000001</c:v>
                </c:pt>
                <c:pt idx="17">
                  <c:v>73.521500000000003</c:v>
                </c:pt>
                <c:pt idx="18">
                  <c:v>82.626999999999995</c:v>
                </c:pt>
                <c:pt idx="19">
                  <c:v>86.537999999999997</c:v>
                </c:pt>
                <c:pt idx="20">
                  <c:v>93.204333333333338</c:v>
                </c:pt>
                <c:pt idx="21">
                  <c:v>96.781999999999996</c:v>
                </c:pt>
                <c:pt idx="22">
                  <c:v>103.46866666666666</c:v>
                </c:pt>
                <c:pt idx="23">
                  <c:v>107.01400000000001</c:v>
                </c:pt>
                <c:pt idx="24">
                  <c:v>113.63133333333333</c:v>
                </c:pt>
                <c:pt idx="25">
                  <c:v>118.343</c:v>
                </c:pt>
                <c:pt idx="26">
                  <c:v>116.20166666666667</c:v>
                </c:pt>
                <c:pt idx="27">
                  <c:v>120.98166666666668</c:v>
                </c:pt>
                <c:pt idx="28">
                  <c:v>123.15199999999999</c:v>
                </c:pt>
                <c:pt idx="29">
                  <c:v>126.85266666666666</c:v>
                </c:pt>
                <c:pt idx="30">
                  <c:v>129.97400000000002</c:v>
                </c:pt>
                <c:pt idx="31">
                  <c:v>123.99633333333333</c:v>
                </c:pt>
                <c:pt idx="32">
                  <c:v>118.17100000000001</c:v>
                </c:pt>
                <c:pt idx="33">
                  <c:v>120.00100000000002</c:v>
                </c:pt>
                <c:pt idx="34">
                  <c:v>116.61133333333333</c:v>
                </c:pt>
                <c:pt idx="35">
                  <c:v>109.41833333333334</c:v>
                </c:pt>
                <c:pt idx="36">
                  <c:v>97.783333333333346</c:v>
                </c:pt>
                <c:pt idx="37">
                  <c:v>86.009999999999991</c:v>
                </c:pt>
                <c:pt idx="38">
                  <c:v>80.259333333333345</c:v>
                </c:pt>
                <c:pt idx="39">
                  <c:v>76.7</c:v>
                </c:pt>
                <c:pt idx="40">
                  <c:v>66.266833333333324</c:v>
                </c:pt>
                <c:pt idx="41">
                  <c:v>58.921333333333337</c:v>
                </c:pt>
                <c:pt idx="42">
                  <c:v>48.741166666666665</c:v>
                </c:pt>
                <c:pt idx="43">
                  <c:v>47.654666666666664</c:v>
                </c:pt>
                <c:pt idx="44">
                  <c:v>46.518666666666668</c:v>
                </c:pt>
                <c:pt idx="45">
                  <c:v>39.542166666666667</c:v>
                </c:pt>
                <c:pt idx="46">
                  <c:v>40.621000000000002</c:v>
                </c:pt>
                <c:pt idx="47">
                  <c:v>40.836999999999996</c:v>
                </c:pt>
                <c:pt idx="48">
                  <c:v>43.265500000000003</c:v>
                </c:pt>
                <c:pt idx="49">
                  <c:v>37.085000000000001</c:v>
                </c:pt>
                <c:pt idx="50">
                  <c:v>39.412499999999994</c:v>
                </c:pt>
                <c:pt idx="51">
                  <c:v>39.618166666666667</c:v>
                </c:pt>
                <c:pt idx="52">
                  <c:v>38.439333333333337</c:v>
                </c:pt>
                <c:pt idx="53">
                  <c:v>35.699333333333335</c:v>
                </c:pt>
                <c:pt idx="54">
                  <c:v>35.020166666666668</c:v>
                </c:pt>
                <c:pt idx="55">
                  <c:v>38.499333333333333</c:v>
                </c:pt>
                <c:pt idx="56">
                  <c:v>34.689166666666672</c:v>
                </c:pt>
                <c:pt idx="57">
                  <c:v>33.99816666666667</c:v>
                </c:pt>
                <c:pt idx="58">
                  <c:v>36.087333333333333</c:v>
                </c:pt>
                <c:pt idx="59">
                  <c:v>35.776499999999999</c:v>
                </c:pt>
                <c:pt idx="60">
                  <c:v>36.380999999999993</c:v>
                </c:pt>
                <c:pt idx="61">
                  <c:v>41.258499999999998</c:v>
                </c:pt>
                <c:pt idx="62">
                  <c:v>46.973500000000001</c:v>
                </c:pt>
                <c:pt idx="63">
                  <c:v>49.027833333333326</c:v>
                </c:pt>
                <c:pt idx="64">
                  <c:v>56.67733333333333</c:v>
                </c:pt>
                <c:pt idx="65">
                  <c:v>63.933333333333337</c:v>
                </c:pt>
                <c:pt idx="66">
                  <c:v>76.191333333333333</c:v>
                </c:pt>
                <c:pt idx="67">
                  <c:v>88.516000000000005</c:v>
                </c:pt>
                <c:pt idx="68">
                  <c:v>103.30233333333332</c:v>
                </c:pt>
                <c:pt idx="69">
                  <c:v>120.48699999999998</c:v>
                </c:pt>
                <c:pt idx="70">
                  <c:v>144.75933333333333</c:v>
                </c:pt>
                <c:pt idx="71">
                  <c:v>140.97466666666665</c:v>
                </c:pt>
                <c:pt idx="72">
                  <c:v>173.18500000000003</c:v>
                </c:pt>
                <c:pt idx="73">
                  <c:v>181.66600000000003</c:v>
                </c:pt>
                <c:pt idx="74">
                  <c:v>207.40333333333334</c:v>
                </c:pt>
                <c:pt idx="75">
                  <c:v>229.92999999999998</c:v>
                </c:pt>
                <c:pt idx="76">
                  <c:v>243.92</c:v>
                </c:pt>
                <c:pt idx="77">
                  <c:v>275.88833333333332</c:v>
                </c:pt>
                <c:pt idx="78">
                  <c:v>287.02666666666664</c:v>
                </c:pt>
                <c:pt idx="79">
                  <c:v>320.08666666666664</c:v>
                </c:pt>
                <c:pt idx="80">
                  <c:v>325.57833333333332</c:v>
                </c:pt>
                <c:pt idx="81">
                  <c:v>328.38166666666666</c:v>
                </c:pt>
                <c:pt idx="82">
                  <c:v>353.08833333333331</c:v>
                </c:pt>
                <c:pt idx="83">
                  <c:v>354.29</c:v>
                </c:pt>
                <c:pt idx="84">
                  <c:v>381.36000000000007</c:v>
                </c:pt>
                <c:pt idx="85">
                  <c:v>400.67166666666662</c:v>
                </c:pt>
                <c:pt idx="86">
                  <c:v>408.5216666666667</c:v>
                </c:pt>
                <c:pt idx="87">
                  <c:v>454.77333333333331</c:v>
                </c:pt>
                <c:pt idx="88">
                  <c:v>495.43333333333339</c:v>
                </c:pt>
                <c:pt idx="89">
                  <c:v>529.57166666666672</c:v>
                </c:pt>
                <c:pt idx="90">
                  <c:v>582.94833333333327</c:v>
                </c:pt>
                <c:pt idx="91">
                  <c:v>644.43333333333328</c:v>
                </c:pt>
                <c:pt idx="92">
                  <c:v>704.30333333333328</c:v>
                </c:pt>
                <c:pt idx="93">
                  <c:v>790.34</c:v>
                </c:pt>
                <c:pt idx="94">
                  <c:v>869.11</c:v>
                </c:pt>
                <c:pt idx="95">
                  <c:v>1023.3233333333334</c:v>
                </c:pt>
                <c:pt idx="96">
                  <c:v>1131.0466666666666</c:v>
                </c:pt>
                <c:pt idx="97">
                  <c:v>1267.1500000000001</c:v>
                </c:pt>
                <c:pt idx="98">
                  <c:v>1420.6633333333332</c:v>
                </c:pt>
                <c:pt idx="99">
                  <c:v>1581.0566666666666</c:v>
                </c:pt>
                <c:pt idx="100">
                  <c:v>1720.45</c:v>
                </c:pt>
                <c:pt idx="101">
                  <c:v>1908.5166666666664</c:v>
                </c:pt>
                <c:pt idx="102">
                  <c:v>2074.25</c:v>
                </c:pt>
                <c:pt idx="103">
                  <c:v>2210.0333333333333</c:v>
                </c:pt>
                <c:pt idx="104">
                  <c:v>2347.4</c:v>
                </c:pt>
                <c:pt idx="105">
                  <c:v>2474.2499999999995</c:v>
                </c:pt>
                <c:pt idx="106">
                  <c:v>2580.7000000000003</c:v>
                </c:pt>
                <c:pt idx="107">
                  <c:v>2655.5333333333333</c:v>
                </c:pt>
                <c:pt idx="108">
                  <c:v>2725.15</c:v>
                </c:pt>
                <c:pt idx="109">
                  <c:v>2766.6833333333338</c:v>
                </c:pt>
                <c:pt idx="110">
                  <c:v>2792.3666666666668</c:v>
                </c:pt>
                <c:pt idx="111">
                  <c:v>2816.0499999999997</c:v>
                </c:pt>
                <c:pt idx="112">
                  <c:v>2887.3666666666668</c:v>
                </c:pt>
                <c:pt idx="113">
                  <c:v>2944.7666666666664</c:v>
                </c:pt>
                <c:pt idx="114">
                  <c:v>3013.0333333333333</c:v>
                </c:pt>
                <c:pt idx="115">
                  <c:v>3089.0499999999997</c:v>
                </c:pt>
                <c:pt idx="116">
                  <c:v>3176.8166666666671</c:v>
                </c:pt>
                <c:pt idx="117">
                  <c:v>3245.1</c:v>
                </c:pt>
                <c:pt idx="118">
                  <c:v>3303.2333333333336</c:v>
                </c:pt>
                <c:pt idx="119">
                  <c:v>3374.35</c:v>
                </c:pt>
                <c:pt idx="120">
                  <c:v>3431.9</c:v>
                </c:pt>
                <c:pt idx="121">
                  <c:v>3475.4</c:v>
                </c:pt>
                <c:pt idx="122">
                  <c:v>3497.8833333333332</c:v>
                </c:pt>
                <c:pt idx="123">
                  <c:v>3522.0833333333335</c:v>
                </c:pt>
                <c:pt idx="124">
                  <c:v>3524.4333333333329</c:v>
                </c:pt>
                <c:pt idx="125">
                  <c:v>3501.9666666666667</c:v>
                </c:pt>
                <c:pt idx="126">
                  <c:v>3502.7333333333331</c:v>
                </c:pt>
                <c:pt idx="127">
                  <c:v>3474.1666666666665</c:v>
                </c:pt>
                <c:pt idx="128">
                  <c:v>3415.5833333333335</c:v>
                </c:pt>
                <c:pt idx="129">
                  <c:v>3375.25</c:v>
                </c:pt>
                <c:pt idx="130">
                  <c:v>3321.1999999999994</c:v>
                </c:pt>
                <c:pt idx="131">
                  <c:v>3240.2333333333336</c:v>
                </c:pt>
                <c:pt idx="132">
                  <c:v>3158.0833333333335</c:v>
                </c:pt>
                <c:pt idx="133">
                  <c:v>3103.25</c:v>
                </c:pt>
                <c:pt idx="134">
                  <c:v>3006.5166666666664</c:v>
                </c:pt>
                <c:pt idx="135">
                  <c:v>2889.3500000000004</c:v>
                </c:pt>
              </c:numCache>
            </c:numRef>
          </c:yVal>
          <c:smooth val="0"/>
          <c:extLst>
            <c:ext xmlns:c16="http://schemas.microsoft.com/office/drawing/2014/chart" uri="{C3380CC4-5D6E-409C-BE32-E72D297353CC}">
              <c16:uniqueId val="{00000007-107E-4A28-AF18-8BAC8254C250}"/>
            </c:ext>
          </c:extLst>
        </c:ser>
        <c:dLbls>
          <c:showLegendKey val="0"/>
          <c:showVal val="0"/>
          <c:showCatName val="0"/>
          <c:showSerName val="0"/>
          <c:showPercent val="0"/>
          <c:showBubbleSize val="0"/>
        </c:dLbls>
        <c:axId val="509878984"/>
        <c:axId val="509879312"/>
      </c:scatterChart>
      <c:valAx>
        <c:axId val="5098789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100">
                    <a:solidFill>
                      <a:sysClr val="windowText" lastClr="000000"/>
                    </a:solidFill>
                  </a:rPr>
                  <a:t>Temperature ( </a:t>
                </a:r>
                <a:r>
                  <a:rPr lang="en-GB" sz="1100" baseline="30000">
                    <a:solidFill>
                      <a:sysClr val="windowText" lastClr="000000"/>
                    </a:solidFill>
                  </a:rPr>
                  <a:t>o</a:t>
                </a:r>
                <a:r>
                  <a:rPr lang="en-GB" sz="1100">
                    <a:solidFill>
                      <a:sysClr val="windowText" lastClr="000000"/>
                    </a:solidFill>
                  </a:rPr>
                  <a:t>C)</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09879312"/>
        <c:crosses val="autoZero"/>
        <c:crossBetween val="midCat"/>
      </c:valAx>
      <c:valAx>
        <c:axId val="509879312"/>
        <c:scaling>
          <c:logBase val="10"/>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200">
                    <a:solidFill>
                      <a:sysClr val="windowText" lastClr="000000"/>
                    </a:solidFill>
                  </a:rPr>
                  <a:t>G', G'' (Pa)</a:t>
                </a:r>
                <a:endParaRPr lang="en-GB" sz="1200"/>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0987898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9"/>
          <c:order val="0"/>
          <c:tx>
            <c:v>CONTROL </c:v>
          </c:tx>
          <c:spPr>
            <a:ln w="25400" cap="rnd">
              <a:noFill/>
              <a:round/>
            </a:ln>
            <a:effectLst/>
          </c:spPr>
          <c:marker>
            <c:symbol val="circle"/>
            <c:size val="5"/>
            <c:spPr>
              <a:solidFill>
                <a:schemeClr val="accent4">
                  <a:lumMod val="60000"/>
                </a:schemeClr>
              </a:solidFill>
              <a:ln w="9525">
                <a:solidFill>
                  <a:schemeClr val="accent4">
                    <a:lumMod val="60000"/>
                  </a:schemeClr>
                </a:solidFill>
              </a:ln>
              <a:effectLst/>
            </c:spPr>
          </c:marker>
          <c:xVal>
            <c:numRef>
              <c:f>'Figure 4_Temp Ramp_'!$A$5:$A$140</c:f>
              <c:numCache>
                <c:formatCode>General</c:formatCode>
                <c:ptCount val="136"/>
                <c:pt idx="0">
                  <c:v>25.053333333333331</c:v>
                </c:pt>
                <c:pt idx="1">
                  <c:v>25.973333333333333</c:v>
                </c:pt>
                <c:pt idx="2">
                  <c:v>26.98</c:v>
                </c:pt>
                <c:pt idx="3">
                  <c:v>28.013333333333332</c:v>
                </c:pt>
                <c:pt idx="4">
                  <c:v>29.040000000000003</c:v>
                </c:pt>
                <c:pt idx="5">
                  <c:v>30.060000000000002</c:v>
                </c:pt>
                <c:pt idx="6">
                  <c:v>31.076666666666668</c:v>
                </c:pt>
                <c:pt idx="7">
                  <c:v>32.083333333333336</c:v>
                </c:pt>
                <c:pt idx="8">
                  <c:v>33.086666666666666</c:v>
                </c:pt>
                <c:pt idx="9">
                  <c:v>34.096666666666664</c:v>
                </c:pt>
                <c:pt idx="10">
                  <c:v>35.096666666666671</c:v>
                </c:pt>
                <c:pt idx="11">
                  <c:v>36.093333333333334</c:v>
                </c:pt>
                <c:pt idx="12">
                  <c:v>37.096666666666664</c:v>
                </c:pt>
                <c:pt idx="13">
                  <c:v>38.089999999999996</c:v>
                </c:pt>
                <c:pt idx="14">
                  <c:v>39.086666666666666</c:v>
                </c:pt>
                <c:pt idx="15">
                  <c:v>40.083333333333336</c:v>
                </c:pt>
                <c:pt idx="16">
                  <c:v>41.08</c:v>
                </c:pt>
                <c:pt idx="17">
                  <c:v>42.073333333333331</c:v>
                </c:pt>
                <c:pt idx="18">
                  <c:v>43.07</c:v>
                </c:pt>
                <c:pt idx="19">
                  <c:v>44.06</c:v>
                </c:pt>
                <c:pt idx="20">
                  <c:v>45.06</c:v>
                </c:pt>
                <c:pt idx="21">
                  <c:v>46.056666666666672</c:v>
                </c:pt>
                <c:pt idx="22">
                  <c:v>47.053333333333335</c:v>
                </c:pt>
                <c:pt idx="23">
                  <c:v>48.04666666666666</c:v>
                </c:pt>
                <c:pt idx="24">
                  <c:v>49.043333333333329</c:v>
                </c:pt>
                <c:pt idx="25">
                  <c:v>50.036666666666669</c:v>
                </c:pt>
                <c:pt idx="26">
                  <c:v>51.033333333333331</c:v>
                </c:pt>
                <c:pt idx="27">
                  <c:v>52.026666666666671</c:v>
                </c:pt>
                <c:pt idx="28">
                  <c:v>53.02</c:v>
                </c:pt>
                <c:pt idx="29">
                  <c:v>54.016666666666673</c:v>
                </c:pt>
                <c:pt idx="30">
                  <c:v>55.01</c:v>
                </c:pt>
                <c:pt idx="31">
                  <c:v>56.006666666666668</c:v>
                </c:pt>
                <c:pt idx="32">
                  <c:v>57</c:v>
                </c:pt>
                <c:pt idx="33">
                  <c:v>57.993333333333339</c:v>
                </c:pt>
                <c:pt idx="34">
                  <c:v>58.99</c:v>
                </c:pt>
                <c:pt idx="35">
                  <c:v>59.986666666666672</c:v>
                </c:pt>
                <c:pt idx="36">
                  <c:v>60.98</c:v>
                </c:pt>
                <c:pt idx="37">
                  <c:v>61.973333333333336</c:v>
                </c:pt>
                <c:pt idx="38">
                  <c:v>62.97</c:v>
                </c:pt>
                <c:pt idx="39">
                  <c:v>63.963333333333331</c:v>
                </c:pt>
                <c:pt idx="40">
                  <c:v>64.959999999999994</c:v>
                </c:pt>
                <c:pt idx="41">
                  <c:v>65.953333333333333</c:v>
                </c:pt>
                <c:pt idx="42">
                  <c:v>66.946666666666673</c:v>
                </c:pt>
                <c:pt idx="43">
                  <c:v>67.943333333333328</c:v>
                </c:pt>
                <c:pt idx="44">
                  <c:v>68.94</c:v>
                </c:pt>
                <c:pt idx="45">
                  <c:v>69.933333333333337</c:v>
                </c:pt>
                <c:pt idx="46">
                  <c:v>70.930000000000007</c:v>
                </c:pt>
                <c:pt idx="47">
                  <c:v>71.923333333333332</c:v>
                </c:pt>
                <c:pt idx="48">
                  <c:v>72.92</c:v>
                </c:pt>
                <c:pt idx="49">
                  <c:v>73.913333333333341</c:v>
                </c:pt>
                <c:pt idx="50">
                  <c:v>74.910000000000011</c:v>
                </c:pt>
                <c:pt idx="51">
                  <c:v>75.90666666666668</c:v>
                </c:pt>
                <c:pt idx="52">
                  <c:v>76.903333333333336</c:v>
                </c:pt>
                <c:pt idx="53">
                  <c:v>77.896666666666675</c:v>
                </c:pt>
                <c:pt idx="54">
                  <c:v>78.893333333333331</c:v>
                </c:pt>
                <c:pt idx="55">
                  <c:v>79.88666666666667</c:v>
                </c:pt>
                <c:pt idx="56">
                  <c:v>80.88000000000001</c:v>
                </c:pt>
                <c:pt idx="57">
                  <c:v>81.876666666666679</c:v>
                </c:pt>
                <c:pt idx="58">
                  <c:v>82.87</c:v>
                </c:pt>
                <c:pt idx="59">
                  <c:v>83.866666666666674</c:v>
                </c:pt>
                <c:pt idx="60">
                  <c:v>84.863333333333344</c:v>
                </c:pt>
                <c:pt idx="61">
                  <c:v>85.856666666666669</c:v>
                </c:pt>
                <c:pt idx="62">
                  <c:v>86.850000000000009</c:v>
                </c:pt>
                <c:pt idx="63">
                  <c:v>87.843333333333348</c:v>
                </c:pt>
                <c:pt idx="64">
                  <c:v>88.843333333333348</c:v>
                </c:pt>
                <c:pt idx="65">
                  <c:v>89.839999999999989</c:v>
                </c:pt>
                <c:pt idx="66">
                  <c:v>90.833333333333329</c:v>
                </c:pt>
                <c:pt idx="67">
                  <c:v>91.826666666666668</c:v>
                </c:pt>
                <c:pt idx="68">
                  <c:v>92.826666666666668</c:v>
                </c:pt>
                <c:pt idx="69">
                  <c:v>93.816666666666677</c:v>
                </c:pt>
                <c:pt idx="70">
                  <c:v>94.816666666666663</c:v>
                </c:pt>
                <c:pt idx="71">
                  <c:v>95.813333333333333</c:v>
                </c:pt>
                <c:pt idx="72">
                  <c:v>96.81</c:v>
                </c:pt>
                <c:pt idx="73">
                  <c:v>97.8</c:v>
                </c:pt>
                <c:pt idx="74">
                  <c:v>98.8</c:v>
                </c:pt>
                <c:pt idx="75">
                  <c:v>99.793333333333337</c:v>
                </c:pt>
                <c:pt idx="76">
                  <c:v>100.78666666666668</c:v>
                </c:pt>
                <c:pt idx="77">
                  <c:v>101.77999999999999</c:v>
                </c:pt>
                <c:pt idx="78">
                  <c:v>102.77</c:v>
                </c:pt>
                <c:pt idx="79">
                  <c:v>103.76666666666667</c:v>
                </c:pt>
                <c:pt idx="80">
                  <c:v>104.76333333333334</c:v>
                </c:pt>
                <c:pt idx="81">
                  <c:v>105.75999999999999</c:v>
                </c:pt>
                <c:pt idx="82">
                  <c:v>106.75666666666666</c:v>
                </c:pt>
                <c:pt idx="83">
                  <c:v>107.74666666666667</c:v>
                </c:pt>
                <c:pt idx="84">
                  <c:v>108.74666666666667</c:v>
                </c:pt>
                <c:pt idx="85">
                  <c:v>109.74333333333334</c:v>
                </c:pt>
                <c:pt idx="86">
                  <c:v>110.73666666666668</c:v>
                </c:pt>
                <c:pt idx="87">
                  <c:v>111.74</c:v>
                </c:pt>
                <c:pt idx="88">
                  <c:v>112.73666666666668</c:v>
                </c:pt>
                <c:pt idx="89">
                  <c:v>113.73</c:v>
                </c:pt>
                <c:pt idx="90">
                  <c:v>114.73</c:v>
                </c:pt>
                <c:pt idx="91">
                  <c:v>115.72333333333334</c:v>
                </c:pt>
                <c:pt idx="92">
                  <c:v>116.71999999999998</c:v>
                </c:pt>
                <c:pt idx="93">
                  <c:v>117.72333333333334</c:v>
                </c:pt>
                <c:pt idx="94">
                  <c:v>118.71999999999998</c:v>
                </c:pt>
                <c:pt idx="95">
                  <c:v>119.71666666666665</c:v>
                </c:pt>
                <c:pt idx="96">
                  <c:v>120.71333333333332</c:v>
                </c:pt>
                <c:pt idx="97">
                  <c:v>121.70666666666666</c:v>
                </c:pt>
                <c:pt idx="98">
                  <c:v>122.70333333333333</c:v>
                </c:pt>
                <c:pt idx="99">
                  <c:v>123.69333333333333</c:v>
                </c:pt>
                <c:pt idx="100">
                  <c:v>124.68333333333332</c:v>
                </c:pt>
                <c:pt idx="101">
                  <c:v>125.67999999999999</c:v>
                </c:pt>
                <c:pt idx="102">
                  <c:v>126.67333333333333</c:v>
                </c:pt>
                <c:pt idx="103">
                  <c:v>127.66666666666667</c:v>
                </c:pt>
                <c:pt idx="104">
                  <c:v>128.66333333333333</c:v>
                </c:pt>
                <c:pt idx="105">
                  <c:v>129.65333333333334</c:v>
                </c:pt>
                <c:pt idx="106">
                  <c:v>130.64333333333332</c:v>
                </c:pt>
                <c:pt idx="107">
                  <c:v>131.64333333333332</c:v>
                </c:pt>
                <c:pt idx="108">
                  <c:v>132.63333333333333</c:v>
                </c:pt>
                <c:pt idx="109">
                  <c:v>133.63333333333333</c:v>
                </c:pt>
                <c:pt idx="110">
                  <c:v>134.63333333333333</c:v>
                </c:pt>
                <c:pt idx="111">
                  <c:v>135.61999999999998</c:v>
                </c:pt>
                <c:pt idx="112">
                  <c:v>136.61999999999998</c:v>
                </c:pt>
                <c:pt idx="113">
                  <c:v>137.60999999999999</c:v>
                </c:pt>
                <c:pt idx="114">
                  <c:v>138.61000000000001</c:v>
                </c:pt>
                <c:pt idx="115">
                  <c:v>139.61000000000001</c:v>
                </c:pt>
                <c:pt idx="116">
                  <c:v>140.6</c:v>
                </c:pt>
                <c:pt idx="117">
                  <c:v>141.59</c:v>
                </c:pt>
                <c:pt idx="118">
                  <c:v>142.59333333333333</c:v>
                </c:pt>
                <c:pt idx="119">
                  <c:v>143.58000000000001</c:v>
                </c:pt>
                <c:pt idx="120">
                  <c:v>144.57666666666665</c:v>
                </c:pt>
                <c:pt idx="121">
                  <c:v>145.57</c:v>
                </c:pt>
                <c:pt idx="122">
                  <c:v>146.55666666666664</c:v>
                </c:pt>
                <c:pt idx="123">
                  <c:v>147.55666666666664</c:v>
                </c:pt>
                <c:pt idx="124">
                  <c:v>148.54666666666665</c:v>
                </c:pt>
                <c:pt idx="125">
                  <c:v>149.53333333333333</c:v>
                </c:pt>
                <c:pt idx="126">
                  <c:v>150.53333333333333</c:v>
                </c:pt>
                <c:pt idx="127">
                  <c:v>151.52000000000001</c:v>
                </c:pt>
                <c:pt idx="128">
                  <c:v>153.18</c:v>
                </c:pt>
                <c:pt idx="129">
                  <c:v>154.17500000000001</c:v>
                </c:pt>
                <c:pt idx="130">
                  <c:v>155.17500000000001</c:v>
                </c:pt>
                <c:pt idx="131">
                  <c:v>156.19999999999999</c:v>
                </c:pt>
                <c:pt idx="132">
                  <c:v>157.19</c:v>
                </c:pt>
                <c:pt idx="133">
                  <c:v>158.19</c:v>
                </c:pt>
                <c:pt idx="134">
                  <c:v>159.185</c:v>
                </c:pt>
                <c:pt idx="135">
                  <c:v>160.185</c:v>
                </c:pt>
              </c:numCache>
            </c:numRef>
          </c:xVal>
          <c:yVal>
            <c:numRef>
              <c:f>'Figure 4_Temp Ramp_'!$D$5:$D$140</c:f>
              <c:numCache>
                <c:formatCode>General</c:formatCode>
                <c:ptCount val="136"/>
                <c:pt idx="0">
                  <c:v>8.2885000000000009</c:v>
                </c:pt>
                <c:pt idx="1">
                  <c:v>8.4066333333333336</c:v>
                </c:pt>
                <c:pt idx="2">
                  <c:v>8.4224333333333323</c:v>
                </c:pt>
                <c:pt idx="3">
                  <c:v>8.7021999999999995</c:v>
                </c:pt>
                <c:pt idx="4">
                  <c:v>9.155266666666666</c:v>
                </c:pt>
                <c:pt idx="5">
                  <c:v>9.6756999999999991</c:v>
                </c:pt>
                <c:pt idx="6">
                  <c:v>11.254599999999998</c:v>
                </c:pt>
                <c:pt idx="7">
                  <c:v>14.027966666666666</c:v>
                </c:pt>
                <c:pt idx="8">
                  <c:v>16.093500000000002</c:v>
                </c:pt>
                <c:pt idx="9">
                  <c:v>19.558266666666665</c:v>
                </c:pt>
                <c:pt idx="10">
                  <c:v>28.386333333333337</c:v>
                </c:pt>
                <c:pt idx="11">
                  <c:v>34.681000000000004</c:v>
                </c:pt>
                <c:pt idx="12">
                  <c:v>41.741999999999997</c:v>
                </c:pt>
                <c:pt idx="13">
                  <c:v>50.912333333333329</c:v>
                </c:pt>
                <c:pt idx="14">
                  <c:v>60.078666666666663</c:v>
                </c:pt>
                <c:pt idx="15">
                  <c:v>69.166666666666671</c:v>
                </c:pt>
                <c:pt idx="16">
                  <c:v>77.560666666666677</c:v>
                </c:pt>
                <c:pt idx="17">
                  <c:v>91.380333333333326</c:v>
                </c:pt>
                <c:pt idx="18">
                  <c:v>101.157</c:v>
                </c:pt>
                <c:pt idx="19">
                  <c:v>111.37</c:v>
                </c:pt>
                <c:pt idx="20">
                  <c:v>121.23899999999999</c:v>
                </c:pt>
                <c:pt idx="21">
                  <c:v>129.93700000000001</c:v>
                </c:pt>
                <c:pt idx="22">
                  <c:v>137.572</c:v>
                </c:pt>
                <c:pt idx="23">
                  <c:v>146.06</c:v>
                </c:pt>
                <c:pt idx="24">
                  <c:v>157.66</c:v>
                </c:pt>
                <c:pt idx="25">
                  <c:v>164.72666666666666</c:v>
                </c:pt>
                <c:pt idx="26">
                  <c:v>174.21333333333334</c:v>
                </c:pt>
                <c:pt idx="27">
                  <c:v>177.90666666666667</c:v>
                </c:pt>
                <c:pt idx="28">
                  <c:v>186.62</c:v>
                </c:pt>
                <c:pt idx="29">
                  <c:v>192.33666666666667</c:v>
                </c:pt>
                <c:pt idx="30">
                  <c:v>200.78666666666663</c:v>
                </c:pt>
                <c:pt idx="31">
                  <c:v>205.36666666666667</c:v>
                </c:pt>
                <c:pt idx="32">
                  <c:v>209.33</c:v>
                </c:pt>
                <c:pt idx="33">
                  <c:v>215.24333333333334</c:v>
                </c:pt>
                <c:pt idx="34">
                  <c:v>221.45000000000002</c:v>
                </c:pt>
                <c:pt idx="35">
                  <c:v>220.99666666666667</c:v>
                </c:pt>
                <c:pt idx="36">
                  <c:v>223.64333333333335</c:v>
                </c:pt>
                <c:pt idx="37">
                  <c:v>224.91</c:v>
                </c:pt>
                <c:pt idx="38">
                  <c:v>224.66666666666666</c:v>
                </c:pt>
                <c:pt idx="39">
                  <c:v>219.24</c:v>
                </c:pt>
                <c:pt idx="40">
                  <c:v>219.34333333333333</c:v>
                </c:pt>
                <c:pt idx="41">
                  <c:v>216.30666666666664</c:v>
                </c:pt>
                <c:pt idx="42">
                  <c:v>208.99</c:v>
                </c:pt>
                <c:pt idx="43">
                  <c:v>198.49666666666667</c:v>
                </c:pt>
                <c:pt idx="44">
                  <c:v>188.83</c:v>
                </c:pt>
                <c:pt idx="45">
                  <c:v>180.16333333333333</c:v>
                </c:pt>
                <c:pt idx="46">
                  <c:v>168.41333333333333</c:v>
                </c:pt>
                <c:pt idx="47">
                  <c:v>159.15666666666667</c:v>
                </c:pt>
                <c:pt idx="48">
                  <c:v>148.14400000000001</c:v>
                </c:pt>
                <c:pt idx="49">
                  <c:v>135.26833333333335</c:v>
                </c:pt>
                <c:pt idx="50">
                  <c:v>124.71100000000001</c:v>
                </c:pt>
                <c:pt idx="51">
                  <c:v>117.64133333333332</c:v>
                </c:pt>
                <c:pt idx="52">
                  <c:v>108.54433333333334</c:v>
                </c:pt>
                <c:pt idx="53">
                  <c:v>101.83966666666667</c:v>
                </c:pt>
                <c:pt idx="54">
                  <c:v>95.62</c:v>
                </c:pt>
                <c:pt idx="55">
                  <c:v>91.178666666666672</c:v>
                </c:pt>
                <c:pt idx="56">
                  <c:v>83.855000000000004</c:v>
                </c:pt>
                <c:pt idx="57">
                  <c:v>77.985333333333344</c:v>
                </c:pt>
                <c:pt idx="58">
                  <c:v>69.061333333333337</c:v>
                </c:pt>
                <c:pt idx="59">
                  <c:v>64.11666666666666</c:v>
                </c:pt>
                <c:pt idx="60">
                  <c:v>60.920666666666669</c:v>
                </c:pt>
                <c:pt idx="61">
                  <c:v>58.354999999999997</c:v>
                </c:pt>
                <c:pt idx="62">
                  <c:v>54.794666666666672</c:v>
                </c:pt>
                <c:pt idx="63">
                  <c:v>54.94466666666667</c:v>
                </c:pt>
                <c:pt idx="64">
                  <c:v>57.182333333333339</c:v>
                </c:pt>
                <c:pt idx="65">
                  <c:v>60.906666666666666</c:v>
                </c:pt>
                <c:pt idx="66">
                  <c:v>73.434333333333328</c:v>
                </c:pt>
                <c:pt idx="67">
                  <c:v>88.702333333333328</c:v>
                </c:pt>
                <c:pt idx="68">
                  <c:v>104.66033333333333</c:v>
                </c:pt>
                <c:pt idx="69">
                  <c:v>139.14000000000001</c:v>
                </c:pt>
                <c:pt idx="70">
                  <c:v>166.32333333333332</c:v>
                </c:pt>
                <c:pt idx="71">
                  <c:v>199.28</c:v>
                </c:pt>
                <c:pt idx="72">
                  <c:v>235.61</c:v>
                </c:pt>
                <c:pt idx="73">
                  <c:v>276.48333333333335</c:v>
                </c:pt>
                <c:pt idx="74">
                  <c:v>306.13666666666671</c:v>
                </c:pt>
                <c:pt idx="75">
                  <c:v>352.1466666666667</c:v>
                </c:pt>
                <c:pt idx="76">
                  <c:v>375.58</c:v>
                </c:pt>
                <c:pt idx="77">
                  <c:v>404.85666666666663</c:v>
                </c:pt>
                <c:pt idx="78">
                  <c:v>411.50666666666666</c:v>
                </c:pt>
                <c:pt idx="79">
                  <c:v>450.96000000000004</c:v>
                </c:pt>
                <c:pt idx="80">
                  <c:v>467.97</c:v>
                </c:pt>
                <c:pt idx="81">
                  <c:v>494.73</c:v>
                </c:pt>
                <c:pt idx="82">
                  <c:v>508.41</c:v>
                </c:pt>
                <c:pt idx="83">
                  <c:v>517.13333333333333</c:v>
                </c:pt>
                <c:pt idx="84">
                  <c:v>556.31000000000006</c:v>
                </c:pt>
                <c:pt idx="85">
                  <c:v>579.86333333333334</c:v>
                </c:pt>
                <c:pt idx="86">
                  <c:v>612.23</c:v>
                </c:pt>
                <c:pt idx="87">
                  <c:v>644.64333333333332</c:v>
                </c:pt>
                <c:pt idx="88">
                  <c:v>672.48666666666668</c:v>
                </c:pt>
                <c:pt idx="89">
                  <c:v>714.35333333333313</c:v>
                </c:pt>
                <c:pt idx="90">
                  <c:v>752.73666666666668</c:v>
                </c:pt>
                <c:pt idx="91">
                  <c:v>802.3366666666667</c:v>
                </c:pt>
                <c:pt idx="92">
                  <c:v>849.19666666666672</c:v>
                </c:pt>
                <c:pt idx="93">
                  <c:v>911.32999999999993</c:v>
                </c:pt>
                <c:pt idx="94">
                  <c:v>965.42000000000007</c:v>
                </c:pt>
                <c:pt idx="95">
                  <c:v>1039.7133333333334</c:v>
                </c:pt>
                <c:pt idx="96">
                  <c:v>1071.7</c:v>
                </c:pt>
                <c:pt idx="97">
                  <c:v>1169.6666666666667</c:v>
                </c:pt>
                <c:pt idx="98">
                  <c:v>1242.8</c:v>
                </c:pt>
                <c:pt idx="99">
                  <c:v>1323.9666666666667</c:v>
                </c:pt>
                <c:pt idx="100">
                  <c:v>1424.4333333333334</c:v>
                </c:pt>
                <c:pt idx="101">
                  <c:v>1516.7</c:v>
                </c:pt>
                <c:pt idx="102">
                  <c:v>1641.2333333333336</c:v>
                </c:pt>
                <c:pt idx="103">
                  <c:v>1765.3333333333333</c:v>
                </c:pt>
                <c:pt idx="104">
                  <c:v>1880.2666666666664</c:v>
                </c:pt>
                <c:pt idx="105">
                  <c:v>2020.2</c:v>
                </c:pt>
                <c:pt idx="106">
                  <c:v>2158.9</c:v>
                </c:pt>
                <c:pt idx="107">
                  <c:v>2320.9999999999995</c:v>
                </c:pt>
                <c:pt idx="108">
                  <c:v>2496.8333333333335</c:v>
                </c:pt>
                <c:pt idx="109">
                  <c:v>2663.2333333333336</c:v>
                </c:pt>
                <c:pt idx="110">
                  <c:v>2869.5</c:v>
                </c:pt>
                <c:pt idx="111">
                  <c:v>3080.2000000000003</c:v>
                </c:pt>
                <c:pt idx="112">
                  <c:v>3312.8333333333335</c:v>
                </c:pt>
                <c:pt idx="113">
                  <c:v>3521</c:v>
                </c:pt>
                <c:pt idx="114">
                  <c:v>3760.0666666666671</c:v>
                </c:pt>
                <c:pt idx="115">
                  <c:v>4029.3000000000006</c:v>
                </c:pt>
                <c:pt idx="116">
                  <c:v>4301.833333333333</c:v>
                </c:pt>
                <c:pt idx="117">
                  <c:v>4544.2333333333336</c:v>
                </c:pt>
                <c:pt idx="118">
                  <c:v>4770.333333333333</c:v>
                </c:pt>
                <c:pt idx="119">
                  <c:v>5122.8666666666668</c:v>
                </c:pt>
                <c:pt idx="120">
                  <c:v>5336.9666666666662</c:v>
                </c:pt>
                <c:pt idx="121">
                  <c:v>5524.0333333333328</c:v>
                </c:pt>
                <c:pt idx="122">
                  <c:v>5806.4000000000005</c:v>
                </c:pt>
                <c:pt idx="123">
                  <c:v>6032.666666666667</c:v>
                </c:pt>
                <c:pt idx="124">
                  <c:v>6254.3</c:v>
                </c:pt>
                <c:pt idx="125">
                  <c:v>6326.9666666666672</c:v>
                </c:pt>
                <c:pt idx="126">
                  <c:v>6487.6000000000013</c:v>
                </c:pt>
                <c:pt idx="127">
                  <c:v>6745.4666666666672</c:v>
                </c:pt>
                <c:pt idx="128">
                  <c:v>6147.15</c:v>
                </c:pt>
                <c:pt idx="129">
                  <c:v>6326.8</c:v>
                </c:pt>
                <c:pt idx="130">
                  <c:v>6288.05</c:v>
                </c:pt>
                <c:pt idx="131">
                  <c:v>6298.25</c:v>
                </c:pt>
                <c:pt idx="132">
                  <c:v>6299.3</c:v>
                </c:pt>
                <c:pt idx="133">
                  <c:v>6218.6</c:v>
                </c:pt>
                <c:pt idx="134">
                  <c:v>6170.9</c:v>
                </c:pt>
                <c:pt idx="135">
                  <c:v>6077.4</c:v>
                </c:pt>
              </c:numCache>
            </c:numRef>
          </c:yVal>
          <c:smooth val="0"/>
          <c:extLst>
            <c:ext xmlns:c16="http://schemas.microsoft.com/office/drawing/2014/chart" uri="{C3380CC4-5D6E-409C-BE32-E72D297353CC}">
              <c16:uniqueId val="{00000000-E138-468D-AB0E-CA1954657FBB}"/>
            </c:ext>
          </c:extLst>
        </c:ser>
        <c:ser>
          <c:idx val="2"/>
          <c:order val="1"/>
          <c:tx>
            <c:v>NS ORAFTI</c:v>
          </c:tx>
          <c:spPr>
            <a:ln w="25400" cap="rnd">
              <a:noFill/>
              <a:round/>
            </a:ln>
            <a:effectLst/>
          </c:spPr>
          <c:marker>
            <c:symbol val="circle"/>
            <c:size val="5"/>
            <c:spPr>
              <a:solidFill>
                <a:schemeClr val="accent3"/>
              </a:solidFill>
              <a:ln w="9525">
                <a:solidFill>
                  <a:schemeClr val="accent3"/>
                </a:solidFill>
              </a:ln>
              <a:effectLst/>
            </c:spPr>
          </c:marker>
          <c:xVal>
            <c:numRef>
              <c:f>'Figure 4_Temp Ramp_'!$G$5:$G$140</c:f>
              <c:numCache>
                <c:formatCode>General</c:formatCode>
                <c:ptCount val="136"/>
                <c:pt idx="0">
                  <c:v>24.994999999999997</c:v>
                </c:pt>
                <c:pt idx="1">
                  <c:v>25.965</c:v>
                </c:pt>
                <c:pt idx="2">
                  <c:v>26.99</c:v>
                </c:pt>
                <c:pt idx="3">
                  <c:v>28.024999999999999</c:v>
                </c:pt>
                <c:pt idx="4">
                  <c:v>29.05</c:v>
                </c:pt>
                <c:pt idx="5">
                  <c:v>30.08</c:v>
                </c:pt>
                <c:pt idx="6">
                  <c:v>31.1</c:v>
                </c:pt>
                <c:pt idx="7">
                  <c:v>32.11</c:v>
                </c:pt>
                <c:pt idx="8">
                  <c:v>33.119999999999997</c:v>
                </c:pt>
                <c:pt idx="9">
                  <c:v>34.130000000000003</c:v>
                </c:pt>
                <c:pt idx="10">
                  <c:v>35.14</c:v>
                </c:pt>
                <c:pt idx="11">
                  <c:v>36.144999999999996</c:v>
                </c:pt>
                <c:pt idx="12">
                  <c:v>37.15</c:v>
                </c:pt>
                <c:pt idx="13">
                  <c:v>38.15</c:v>
                </c:pt>
                <c:pt idx="14">
                  <c:v>39.15</c:v>
                </c:pt>
                <c:pt idx="15">
                  <c:v>40.155000000000001</c:v>
                </c:pt>
                <c:pt idx="16">
                  <c:v>41.16</c:v>
                </c:pt>
                <c:pt idx="17">
                  <c:v>42.16</c:v>
                </c:pt>
                <c:pt idx="18">
                  <c:v>43.164999999999999</c:v>
                </c:pt>
                <c:pt idx="19">
                  <c:v>44.164999999999999</c:v>
                </c:pt>
                <c:pt idx="20">
                  <c:v>45.164999999999999</c:v>
                </c:pt>
                <c:pt idx="21">
                  <c:v>46.164999999999999</c:v>
                </c:pt>
                <c:pt idx="22">
                  <c:v>47.164999999999999</c:v>
                </c:pt>
                <c:pt idx="23">
                  <c:v>48.164999999999999</c:v>
                </c:pt>
                <c:pt idx="24">
                  <c:v>49.17</c:v>
                </c:pt>
                <c:pt idx="25">
                  <c:v>50.164999999999999</c:v>
                </c:pt>
                <c:pt idx="26">
                  <c:v>51.164999999999999</c:v>
                </c:pt>
                <c:pt idx="27">
                  <c:v>52.164999999999999</c:v>
                </c:pt>
                <c:pt idx="28">
                  <c:v>53.17</c:v>
                </c:pt>
                <c:pt idx="29">
                  <c:v>54.17</c:v>
                </c:pt>
                <c:pt idx="30">
                  <c:v>55.17</c:v>
                </c:pt>
                <c:pt idx="31">
                  <c:v>56.17</c:v>
                </c:pt>
                <c:pt idx="32">
                  <c:v>57.17</c:v>
                </c:pt>
                <c:pt idx="33">
                  <c:v>58.17</c:v>
                </c:pt>
                <c:pt idx="34">
                  <c:v>59.17</c:v>
                </c:pt>
                <c:pt idx="35">
                  <c:v>60.17</c:v>
                </c:pt>
                <c:pt idx="36">
                  <c:v>61.17</c:v>
                </c:pt>
                <c:pt idx="37">
                  <c:v>62.17</c:v>
                </c:pt>
                <c:pt idx="38">
                  <c:v>63.17</c:v>
                </c:pt>
                <c:pt idx="39">
                  <c:v>64.17</c:v>
                </c:pt>
                <c:pt idx="40">
                  <c:v>65.17</c:v>
                </c:pt>
                <c:pt idx="41">
                  <c:v>66.17</c:v>
                </c:pt>
                <c:pt idx="42">
                  <c:v>67.17</c:v>
                </c:pt>
                <c:pt idx="43">
                  <c:v>68.17</c:v>
                </c:pt>
                <c:pt idx="44">
                  <c:v>69.17</c:v>
                </c:pt>
                <c:pt idx="45">
                  <c:v>70.17</c:v>
                </c:pt>
                <c:pt idx="46">
                  <c:v>71.17</c:v>
                </c:pt>
                <c:pt idx="47">
                  <c:v>72.17</c:v>
                </c:pt>
                <c:pt idx="48">
                  <c:v>73.17</c:v>
                </c:pt>
                <c:pt idx="49">
                  <c:v>74.180000000000007</c:v>
                </c:pt>
                <c:pt idx="50">
                  <c:v>75.175000000000011</c:v>
                </c:pt>
                <c:pt idx="51">
                  <c:v>76.175000000000011</c:v>
                </c:pt>
                <c:pt idx="52">
                  <c:v>77.180000000000007</c:v>
                </c:pt>
                <c:pt idx="53">
                  <c:v>78.180000000000007</c:v>
                </c:pt>
                <c:pt idx="54">
                  <c:v>79.180000000000007</c:v>
                </c:pt>
                <c:pt idx="55">
                  <c:v>80.175000000000011</c:v>
                </c:pt>
                <c:pt idx="56">
                  <c:v>81.180000000000007</c:v>
                </c:pt>
                <c:pt idx="57">
                  <c:v>82.18</c:v>
                </c:pt>
                <c:pt idx="58">
                  <c:v>83.18</c:v>
                </c:pt>
                <c:pt idx="59">
                  <c:v>84.18</c:v>
                </c:pt>
                <c:pt idx="60">
                  <c:v>85.18</c:v>
                </c:pt>
                <c:pt idx="61">
                  <c:v>86.18</c:v>
                </c:pt>
                <c:pt idx="62">
                  <c:v>87.18</c:v>
                </c:pt>
                <c:pt idx="63">
                  <c:v>88.18</c:v>
                </c:pt>
                <c:pt idx="64">
                  <c:v>89.18</c:v>
                </c:pt>
                <c:pt idx="65">
                  <c:v>90.185000000000002</c:v>
                </c:pt>
                <c:pt idx="66">
                  <c:v>91.18</c:v>
                </c:pt>
                <c:pt idx="67">
                  <c:v>92.18</c:v>
                </c:pt>
                <c:pt idx="68">
                  <c:v>93.18</c:v>
                </c:pt>
                <c:pt idx="69">
                  <c:v>94.19</c:v>
                </c:pt>
                <c:pt idx="70">
                  <c:v>95.19</c:v>
                </c:pt>
                <c:pt idx="71">
                  <c:v>96.19</c:v>
                </c:pt>
                <c:pt idx="72">
                  <c:v>97.19</c:v>
                </c:pt>
                <c:pt idx="73">
                  <c:v>98.19</c:v>
                </c:pt>
                <c:pt idx="74">
                  <c:v>99.19</c:v>
                </c:pt>
                <c:pt idx="75">
                  <c:v>100.19</c:v>
                </c:pt>
                <c:pt idx="76">
                  <c:v>101.19</c:v>
                </c:pt>
                <c:pt idx="77">
                  <c:v>102.19</c:v>
                </c:pt>
                <c:pt idx="78">
                  <c:v>103.19</c:v>
                </c:pt>
                <c:pt idx="79">
                  <c:v>104.19</c:v>
                </c:pt>
                <c:pt idx="80">
                  <c:v>105.19</c:v>
                </c:pt>
                <c:pt idx="81">
                  <c:v>106.19</c:v>
                </c:pt>
                <c:pt idx="82">
                  <c:v>107.19</c:v>
                </c:pt>
                <c:pt idx="83">
                  <c:v>108.19499999999999</c:v>
                </c:pt>
                <c:pt idx="84">
                  <c:v>109.19</c:v>
                </c:pt>
                <c:pt idx="85">
                  <c:v>110.19</c:v>
                </c:pt>
                <c:pt idx="86">
                  <c:v>111.19499999999999</c:v>
                </c:pt>
                <c:pt idx="87">
                  <c:v>112.19499999999999</c:v>
                </c:pt>
                <c:pt idx="88">
                  <c:v>113.2</c:v>
                </c:pt>
                <c:pt idx="89">
                  <c:v>114.19</c:v>
                </c:pt>
                <c:pt idx="90">
                  <c:v>115.2</c:v>
                </c:pt>
                <c:pt idx="91">
                  <c:v>116.205</c:v>
                </c:pt>
                <c:pt idx="92">
                  <c:v>117.205</c:v>
                </c:pt>
                <c:pt idx="93">
                  <c:v>118.205</c:v>
                </c:pt>
                <c:pt idx="94">
                  <c:v>119.205</c:v>
                </c:pt>
                <c:pt idx="95">
                  <c:v>120.21000000000001</c:v>
                </c:pt>
                <c:pt idx="96">
                  <c:v>121.205</c:v>
                </c:pt>
                <c:pt idx="97">
                  <c:v>122.205</c:v>
                </c:pt>
                <c:pt idx="98">
                  <c:v>123.205</c:v>
                </c:pt>
                <c:pt idx="99">
                  <c:v>124.21</c:v>
                </c:pt>
                <c:pt idx="100">
                  <c:v>125.21000000000001</c:v>
                </c:pt>
                <c:pt idx="101">
                  <c:v>126.205</c:v>
                </c:pt>
                <c:pt idx="102">
                  <c:v>127.205</c:v>
                </c:pt>
                <c:pt idx="103">
                  <c:v>128.20499999999998</c:v>
                </c:pt>
                <c:pt idx="104">
                  <c:v>129.21</c:v>
                </c:pt>
                <c:pt idx="105">
                  <c:v>130.21</c:v>
                </c:pt>
                <c:pt idx="106">
                  <c:v>131.21</c:v>
                </c:pt>
                <c:pt idx="107">
                  <c:v>132.20499999999998</c:v>
                </c:pt>
                <c:pt idx="108">
                  <c:v>133.20499999999998</c:v>
                </c:pt>
                <c:pt idx="109">
                  <c:v>134.20499999999998</c:v>
                </c:pt>
                <c:pt idx="110">
                  <c:v>135.20499999999998</c:v>
                </c:pt>
                <c:pt idx="111">
                  <c:v>136.20499999999998</c:v>
                </c:pt>
                <c:pt idx="112">
                  <c:v>137.20499999999998</c:v>
                </c:pt>
                <c:pt idx="113">
                  <c:v>138.20999999999998</c:v>
                </c:pt>
                <c:pt idx="114">
                  <c:v>139.20999999999998</c:v>
                </c:pt>
                <c:pt idx="115">
                  <c:v>140.215</c:v>
                </c:pt>
                <c:pt idx="116">
                  <c:v>141.20999999999998</c:v>
                </c:pt>
                <c:pt idx="117">
                  <c:v>142.20999999999998</c:v>
                </c:pt>
                <c:pt idx="118">
                  <c:v>143.20499999999998</c:v>
                </c:pt>
                <c:pt idx="119">
                  <c:v>144.20499999999998</c:v>
                </c:pt>
                <c:pt idx="120">
                  <c:v>145.19999999999999</c:v>
                </c:pt>
                <c:pt idx="121">
                  <c:v>146.19999999999999</c:v>
                </c:pt>
                <c:pt idx="122">
                  <c:v>147.19499999999999</c:v>
                </c:pt>
                <c:pt idx="123">
                  <c:v>148.19</c:v>
                </c:pt>
                <c:pt idx="124">
                  <c:v>149.185</c:v>
                </c:pt>
                <c:pt idx="125">
                  <c:v>150.19999999999999</c:v>
                </c:pt>
                <c:pt idx="126">
                  <c:v>151.19999999999999</c:v>
                </c:pt>
                <c:pt idx="127">
                  <c:v>152.19499999999999</c:v>
                </c:pt>
                <c:pt idx="128">
                  <c:v>153.19</c:v>
                </c:pt>
                <c:pt idx="129">
                  <c:v>154.19</c:v>
                </c:pt>
                <c:pt idx="130">
                  <c:v>155.19</c:v>
                </c:pt>
                <c:pt idx="131">
                  <c:v>156.185</c:v>
                </c:pt>
                <c:pt idx="132">
                  <c:v>157.185</c:v>
                </c:pt>
                <c:pt idx="133">
                  <c:v>158.17500000000001</c:v>
                </c:pt>
                <c:pt idx="134">
                  <c:v>159.19999999999999</c:v>
                </c:pt>
                <c:pt idx="135">
                  <c:v>160.19999999999999</c:v>
                </c:pt>
              </c:numCache>
            </c:numRef>
          </c:xVal>
          <c:yVal>
            <c:numRef>
              <c:f>'Figure 4_Temp Ramp_'!$J$5:$J$140</c:f>
              <c:numCache>
                <c:formatCode>General</c:formatCode>
                <c:ptCount val="136"/>
                <c:pt idx="0">
                  <c:v>7.3617999999999997</c:v>
                </c:pt>
                <c:pt idx="1">
                  <c:v>7.2766000000000002</c:v>
                </c:pt>
                <c:pt idx="2">
                  <c:v>7.1135000000000002</c:v>
                </c:pt>
                <c:pt idx="3">
                  <c:v>6.8944999999999999</c:v>
                </c:pt>
                <c:pt idx="4">
                  <c:v>6.9615500000000008</c:v>
                </c:pt>
                <c:pt idx="5">
                  <c:v>6.8704000000000001</c:v>
                </c:pt>
                <c:pt idx="6">
                  <c:v>6.7628000000000004</c:v>
                </c:pt>
                <c:pt idx="7">
                  <c:v>6.5902000000000003</c:v>
                </c:pt>
                <c:pt idx="8">
                  <c:v>6.8489000000000004</c:v>
                </c:pt>
                <c:pt idx="9">
                  <c:v>7.0137</c:v>
                </c:pt>
                <c:pt idx="10">
                  <c:v>8.6735000000000007</c:v>
                </c:pt>
                <c:pt idx="11">
                  <c:v>11.436200000000001</c:v>
                </c:pt>
                <c:pt idx="12">
                  <c:v>13.310600000000001</c:v>
                </c:pt>
                <c:pt idx="13">
                  <c:v>17.558299999999999</c:v>
                </c:pt>
                <c:pt idx="14">
                  <c:v>20.936</c:v>
                </c:pt>
                <c:pt idx="15">
                  <c:v>25.969749999999998</c:v>
                </c:pt>
                <c:pt idx="16">
                  <c:v>31.148400000000002</c:v>
                </c:pt>
                <c:pt idx="17">
                  <c:v>42.153000000000006</c:v>
                </c:pt>
                <c:pt idx="18">
                  <c:v>47.416000000000004</c:v>
                </c:pt>
                <c:pt idx="19">
                  <c:v>67.400999999999996</c:v>
                </c:pt>
                <c:pt idx="20">
                  <c:v>77.493499999999997</c:v>
                </c:pt>
                <c:pt idx="21">
                  <c:v>90.848500000000001</c:v>
                </c:pt>
                <c:pt idx="22">
                  <c:v>101.6675</c:v>
                </c:pt>
                <c:pt idx="23">
                  <c:v>114.53049999999999</c:v>
                </c:pt>
                <c:pt idx="24">
                  <c:v>124.05699999999999</c:v>
                </c:pt>
                <c:pt idx="25">
                  <c:v>137.80500000000001</c:v>
                </c:pt>
                <c:pt idx="26">
                  <c:v>143.465</c:v>
                </c:pt>
                <c:pt idx="27">
                  <c:v>153.58000000000001</c:v>
                </c:pt>
                <c:pt idx="28">
                  <c:v>158.36500000000001</c:v>
                </c:pt>
                <c:pt idx="29">
                  <c:v>167.005</c:v>
                </c:pt>
                <c:pt idx="30">
                  <c:v>173.185</c:v>
                </c:pt>
                <c:pt idx="31">
                  <c:v>179.64999999999998</c:v>
                </c:pt>
                <c:pt idx="32">
                  <c:v>189.185</c:v>
                </c:pt>
                <c:pt idx="33">
                  <c:v>192.07499999999999</c:v>
                </c:pt>
                <c:pt idx="34">
                  <c:v>193.845</c:v>
                </c:pt>
                <c:pt idx="35">
                  <c:v>200.17500000000001</c:v>
                </c:pt>
                <c:pt idx="36">
                  <c:v>206.185</c:v>
                </c:pt>
                <c:pt idx="37">
                  <c:v>208.81</c:v>
                </c:pt>
                <c:pt idx="38">
                  <c:v>212.13499999999999</c:v>
                </c:pt>
                <c:pt idx="39">
                  <c:v>214.24</c:v>
                </c:pt>
                <c:pt idx="40">
                  <c:v>216.06</c:v>
                </c:pt>
                <c:pt idx="41">
                  <c:v>215.77499999999998</c:v>
                </c:pt>
                <c:pt idx="42">
                  <c:v>213.285</c:v>
                </c:pt>
                <c:pt idx="43">
                  <c:v>207.12</c:v>
                </c:pt>
                <c:pt idx="44">
                  <c:v>201.01499999999999</c:v>
                </c:pt>
                <c:pt idx="45">
                  <c:v>192.32</c:v>
                </c:pt>
                <c:pt idx="46">
                  <c:v>176.86</c:v>
                </c:pt>
                <c:pt idx="47">
                  <c:v>163.82499999999999</c:v>
                </c:pt>
                <c:pt idx="48">
                  <c:v>158.20500000000001</c:v>
                </c:pt>
                <c:pt idx="49">
                  <c:v>145.02500000000001</c:v>
                </c:pt>
                <c:pt idx="50">
                  <c:v>129.505</c:v>
                </c:pt>
                <c:pt idx="51">
                  <c:v>118.795</c:v>
                </c:pt>
                <c:pt idx="52">
                  <c:v>110.715</c:v>
                </c:pt>
                <c:pt idx="53">
                  <c:v>105.685</c:v>
                </c:pt>
                <c:pt idx="54">
                  <c:v>101.3075</c:v>
                </c:pt>
                <c:pt idx="55">
                  <c:v>97.44550000000001</c:v>
                </c:pt>
                <c:pt idx="56">
                  <c:v>94.93950000000001</c:v>
                </c:pt>
                <c:pt idx="57">
                  <c:v>92.986500000000007</c:v>
                </c:pt>
                <c:pt idx="58">
                  <c:v>89.533000000000001</c:v>
                </c:pt>
                <c:pt idx="59">
                  <c:v>88.153999999999996</c:v>
                </c:pt>
                <c:pt idx="60">
                  <c:v>77.235500000000002</c:v>
                </c:pt>
                <c:pt idx="61">
                  <c:v>74.924000000000007</c:v>
                </c:pt>
                <c:pt idx="62">
                  <c:v>75.328000000000003</c:v>
                </c:pt>
                <c:pt idx="63">
                  <c:v>74.265500000000003</c:v>
                </c:pt>
                <c:pt idx="64">
                  <c:v>75.623500000000007</c:v>
                </c:pt>
                <c:pt idx="65">
                  <c:v>71.173000000000002</c:v>
                </c:pt>
                <c:pt idx="66">
                  <c:v>85.528500000000008</c:v>
                </c:pt>
                <c:pt idx="67">
                  <c:v>97.455000000000013</c:v>
                </c:pt>
                <c:pt idx="68">
                  <c:v>118.66499999999999</c:v>
                </c:pt>
                <c:pt idx="69">
                  <c:v>143.255</c:v>
                </c:pt>
                <c:pt idx="70">
                  <c:v>169.23000000000002</c:v>
                </c:pt>
                <c:pt idx="71">
                  <c:v>194.04500000000002</c:v>
                </c:pt>
                <c:pt idx="72">
                  <c:v>213.755</c:v>
                </c:pt>
                <c:pt idx="73">
                  <c:v>230.64499999999998</c:v>
                </c:pt>
                <c:pt idx="74">
                  <c:v>288.35500000000002</c:v>
                </c:pt>
                <c:pt idx="75">
                  <c:v>283.36</c:v>
                </c:pt>
                <c:pt idx="76">
                  <c:v>310.64999999999998</c:v>
                </c:pt>
                <c:pt idx="77">
                  <c:v>328.53999999999996</c:v>
                </c:pt>
                <c:pt idx="78">
                  <c:v>343.21499999999997</c:v>
                </c:pt>
                <c:pt idx="79">
                  <c:v>335.41999999999996</c:v>
                </c:pt>
                <c:pt idx="80">
                  <c:v>368.27499999999998</c:v>
                </c:pt>
                <c:pt idx="81">
                  <c:v>384.46</c:v>
                </c:pt>
                <c:pt idx="82">
                  <c:v>383.09500000000003</c:v>
                </c:pt>
                <c:pt idx="83">
                  <c:v>409.07500000000005</c:v>
                </c:pt>
                <c:pt idx="84">
                  <c:v>419.94500000000005</c:v>
                </c:pt>
                <c:pt idx="85">
                  <c:v>431.46000000000004</c:v>
                </c:pt>
                <c:pt idx="86">
                  <c:v>449.60500000000002</c:v>
                </c:pt>
                <c:pt idx="87">
                  <c:v>469.15499999999997</c:v>
                </c:pt>
                <c:pt idx="88">
                  <c:v>491.625</c:v>
                </c:pt>
                <c:pt idx="89">
                  <c:v>523.37</c:v>
                </c:pt>
                <c:pt idx="90">
                  <c:v>552.02500000000009</c:v>
                </c:pt>
                <c:pt idx="91">
                  <c:v>586.45000000000005</c:v>
                </c:pt>
                <c:pt idx="92">
                  <c:v>627.96</c:v>
                </c:pt>
                <c:pt idx="93">
                  <c:v>677.66499999999996</c:v>
                </c:pt>
                <c:pt idx="94">
                  <c:v>719.74</c:v>
                </c:pt>
                <c:pt idx="95">
                  <c:v>775.245</c:v>
                </c:pt>
                <c:pt idx="96">
                  <c:v>839.39499999999998</c:v>
                </c:pt>
                <c:pt idx="97">
                  <c:v>924.92</c:v>
                </c:pt>
                <c:pt idx="98">
                  <c:v>1002.1849999999999</c:v>
                </c:pt>
                <c:pt idx="99">
                  <c:v>1086.3499999999999</c:v>
                </c:pt>
                <c:pt idx="100">
                  <c:v>1165.8000000000002</c:v>
                </c:pt>
                <c:pt idx="101">
                  <c:v>1296.4499999999998</c:v>
                </c:pt>
                <c:pt idx="102">
                  <c:v>1435.15</c:v>
                </c:pt>
                <c:pt idx="103">
                  <c:v>1564.25</c:v>
                </c:pt>
                <c:pt idx="104">
                  <c:v>1704.75</c:v>
                </c:pt>
                <c:pt idx="105">
                  <c:v>1901.5</c:v>
                </c:pt>
                <c:pt idx="106">
                  <c:v>2087.5500000000002</c:v>
                </c:pt>
                <c:pt idx="107">
                  <c:v>2302.3999999999996</c:v>
                </c:pt>
                <c:pt idx="108">
                  <c:v>2525.1</c:v>
                </c:pt>
                <c:pt idx="109">
                  <c:v>2740.6</c:v>
                </c:pt>
                <c:pt idx="110">
                  <c:v>3022.75</c:v>
                </c:pt>
                <c:pt idx="111">
                  <c:v>3258.05</c:v>
                </c:pt>
                <c:pt idx="112">
                  <c:v>3567.1499999999996</c:v>
                </c:pt>
                <c:pt idx="113">
                  <c:v>3826.7</c:v>
                </c:pt>
                <c:pt idx="114">
                  <c:v>4114.3500000000004</c:v>
                </c:pt>
                <c:pt idx="115">
                  <c:v>4445.6499999999996</c:v>
                </c:pt>
                <c:pt idx="116">
                  <c:v>4726.7999999999993</c:v>
                </c:pt>
                <c:pt idx="117">
                  <c:v>5019.2999999999993</c:v>
                </c:pt>
                <c:pt idx="118">
                  <c:v>5323.85</c:v>
                </c:pt>
                <c:pt idx="119">
                  <c:v>5562.85</c:v>
                </c:pt>
                <c:pt idx="120">
                  <c:v>5851.55</c:v>
                </c:pt>
                <c:pt idx="121">
                  <c:v>6118.7</c:v>
                </c:pt>
                <c:pt idx="122">
                  <c:v>6266.15</c:v>
                </c:pt>
                <c:pt idx="123">
                  <c:v>6489.4</c:v>
                </c:pt>
                <c:pt idx="124">
                  <c:v>6613.75</c:v>
                </c:pt>
                <c:pt idx="125">
                  <c:v>6730.4</c:v>
                </c:pt>
                <c:pt idx="126">
                  <c:v>6684.1</c:v>
                </c:pt>
                <c:pt idx="127">
                  <c:v>6792.5499999999993</c:v>
                </c:pt>
                <c:pt idx="128">
                  <c:v>6803.75</c:v>
                </c:pt>
                <c:pt idx="129">
                  <c:v>6794.25</c:v>
                </c:pt>
                <c:pt idx="130">
                  <c:v>6818.4</c:v>
                </c:pt>
                <c:pt idx="131">
                  <c:v>6729.65</c:v>
                </c:pt>
                <c:pt idx="132">
                  <c:v>6563.5499999999993</c:v>
                </c:pt>
                <c:pt idx="133">
                  <c:v>6369</c:v>
                </c:pt>
                <c:pt idx="134">
                  <c:v>6249.8</c:v>
                </c:pt>
                <c:pt idx="135">
                  <c:v>6139.55</c:v>
                </c:pt>
              </c:numCache>
            </c:numRef>
          </c:yVal>
          <c:smooth val="0"/>
          <c:extLst>
            <c:ext xmlns:c16="http://schemas.microsoft.com/office/drawing/2014/chart" uri="{C3380CC4-5D6E-409C-BE32-E72D297353CC}">
              <c16:uniqueId val="{00000001-E138-468D-AB0E-CA1954657FBB}"/>
            </c:ext>
          </c:extLst>
        </c:ser>
        <c:ser>
          <c:idx val="0"/>
          <c:order val="2"/>
          <c:tx>
            <c:v>NS FIBRULINE</c:v>
          </c:tx>
          <c:spPr>
            <a:ln w="25400" cap="rnd">
              <a:noFill/>
              <a:round/>
            </a:ln>
            <a:effectLst/>
          </c:spPr>
          <c:marker>
            <c:symbol val="circle"/>
            <c:size val="5"/>
            <c:spPr>
              <a:solidFill>
                <a:schemeClr val="accent1"/>
              </a:solidFill>
              <a:ln w="9525">
                <a:solidFill>
                  <a:schemeClr val="accent1"/>
                </a:solidFill>
              </a:ln>
              <a:effectLst/>
            </c:spPr>
          </c:marker>
          <c:xVal>
            <c:numRef>
              <c:f>'Figure 4_Temp Ramp_'!$M$5:$M$140</c:f>
              <c:numCache>
                <c:formatCode>General</c:formatCode>
                <c:ptCount val="136"/>
                <c:pt idx="0">
                  <c:v>24.95</c:v>
                </c:pt>
                <c:pt idx="1">
                  <c:v>26</c:v>
                </c:pt>
                <c:pt idx="2">
                  <c:v>27.040000000000003</c:v>
                </c:pt>
                <c:pt idx="3">
                  <c:v>28.069999999999997</c:v>
                </c:pt>
                <c:pt idx="4">
                  <c:v>29.09</c:v>
                </c:pt>
                <c:pt idx="5">
                  <c:v>30.11</c:v>
                </c:pt>
                <c:pt idx="6">
                  <c:v>31.123333333333335</c:v>
                </c:pt>
                <c:pt idx="7">
                  <c:v>32.133333333333333</c:v>
                </c:pt>
                <c:pt idx="8">
                  <c:v>33.139999999999993</c:v>
                </c:pt>
                <c:pt idx="9">
                  <c:v>34.15</c:v>
                </c:pt>
                <c:pt idx="10">
                  <c:v>35.153333333333336</c:v>
                </c:pt>
                <c:pt idx="11">
                  <c:v>36.156666666666666</c:v>
                </c:pt>
                <c:pt idx="12">
                  <c:v>37.153333333333336</c:v>
                </c:pt>
                <c:pt idx="13">
                  <c:v>38.153333333333336</c:v>
                </c:pt>
                <c:pt idx="14">
                  <c:v>39.163333333333334</c:v>
                </c:pt>
                <c:pt idx="15">
                  <c:v>40.163333333333334</c:v>
                </c:pt>
                <c:pt idx="16">
                  <c:v>41.163333333333334</c:v>
                </c:pt>
                <c:pt idx="17">
                  <c:v>42.163333333333334</c:v>
                </c:pt>
                <c:pt idx="18">
                  <c:v>43.166666666666664</c:v>
                </c:pt>
                <c:pt idx="19">
                  <c:v>44.166666666666664</c:v>
                </c:pt>
                <c:pt idx="20">
                  <c:v>45.166666666666664</c:v>
                </c:pt>
                <c:pt idx="21">
                  <c:v>46.166666666666664</c:v>
                </c:pt>
                <c:pt idx="22">
                  <c:v>47.166666666666664</c:v>
                </c:pt>
                <c:pt idx="23">
                  <c:v>48.163333333333334</c:v>
                </c:pt>
                <c:pt idx="24">
                  <c:v>49.166666666666664</c:v>
                </c:pt>
                <c:pt idx="25">
                  <c:v>50.166666666666664</c:v>
                </c:pt>
                <c:pt idx="26">
                  <c:v>51.166666666666664</c:v>
                </c:pt>
                <c:pt idx="27">
                  <c:v>52.169999999999995</c:v>
                </c:pt>
                <c:pt idx="28">
                  <c:v>53.166666666666664</c:v>
                </c:pt>
                <c:pt idx="29">
                  <c:v>54.169999999999995</c:v>
                </c:pt>
                <c:pt idx="30">
                  <c:v>55.169999999999995</c:v>
                </c:pt>
                <c:pt idx="31">
                  <c:v>56.169999999999995</c:v>
                </c:pt>
                <c:pt idx="32">
                  <c:v>57.169999999999995</c:v>
                </c:pt>
                <c:pt idx="33">
                  <c:v>58.169999999999995</c:v>
                </c:pt>
                <c:pt idx="34">
                  <c:v>59.169999999999995</c:v>
                </c:pt>
                <c:pt idx="35">
                  <c:v>60.169999999999995</c:v>
                </c:pt>
                <c:pt idx="36">
                  <c:v>61.169999999999995</c:v>
                </c:pt>
                <c:pt idx="37">
                  <c:v>62.169999999999995</c:v>
                </c:pt>
                <c:pt idx="38">
                  <c:v>63.169999999999995</c:v>
                </c:pt>
                <c:pt idx="39">
                  <c:v>64.17</c:v>
                </c:pt>
                <c:pt idx="40">
                  <c:v>65.17</c:v>
                </c:pt>
                <c:pt idx="41">
                  <c:v>66.17</c:v>
                </c:pt>
                <c:pt idx="42">
                  <c:v>67.17</c:v>
                </c:pt>
                <c:pt idx="43">
                  <c:v>68.17</c:v>
                </c:pt>
                <c:pt idx="44">
                  <c:v>69.17</c:v>
                </c:pt>
                <c:pt idx="45">
                  <c:v>70.17</c:v>
                </c:pt>
                <c:pt idx="46">
                  <c:v>71.17</c:v>
                </c:pt>
                <c:pt idx="47">
                  <c:v>72.17</c:v>
                </c:pt>
                <c:pt idx="48">
                  <c:v>73.17</c:v>
                </c:pt>
                <c:pt idx="49">
                  <c:v>74.173333333333346</c:v>
                </c:pt>
                <c:pt idx="50">
                  <c:v>75.17</c:v>
                </c:pt>
                <c:pt idx="51">
                  <c:v>76.173333333333332</c:v>
                </c:pt>
                <c:pt idx="52">
                  <c:v>77.180000000000007</c:v>
                </c:pt>
                <c:pt idx="53">
                  <c:v>78.180000000000007</c:v>
                </c:pt>
                <c:pt idx="54">
                  <c:v>79.180000000000007</c:v>
                </c:pt>
                <c:pt idx="55">
                  <c:v>80.180000000000007</c:v>
                </c:pt>
                <c:pt idx="56">
                  <c:v>81.180000000000007</c:v>
                </c:pt>
                <c:pt idx="57">
                  <c:v>82.18</c:v>
                </c:pt>
                <c:pt idx="58">
                  <c:v>83.18</c:v>
                </c:pt>
                <c:pt idx="59">
                  <c:v>84.18</c:v>
                </c:pt>
                <c:pt idx="60">
                  <c:v>85.18</c:v>
                </c:pt>
                <c:pt idx="61">
                  <c:v>86.18</c:v>
                </c:pt>
                <c:pt idx="62">
                  <c:v>87.18</c:v>
                </c:pt>
                <c:pt idx="63">
                  <c:v>88.18</c:v>
                </c:pt>
                <c:pt idx="64">
                  <c:v>89.18</c:v>
                </c:pt>
                <c:pt idx="65">
                  <c:v>90.18</c:v>
                </c:pt>
                <c:pt idx="66">
                  <c:v>91.186666666666667</c:v>
                </c:pt>
                <c:pt idx="67">
                  <c:v>92.183333333333337</c:v>
                </c:pt>
                <c:pt idx="68">
                  <c:v>93.186666666666667</c:v>
                </c:pt>
                <c:pt idx="69">
                  <c:v>94.186666666666667</c:v>
                </c:pt>
                <c:pt idx="70">
                  <c:v>95.19</c:v>
                </c:pt>
                <c:pt idx="71">
                  <c:v>96.19</c:v>
                </c:pt>
                <c:pt idx="72">
                  <c:v>97.19</c:v>
                </c:pt>
                <c:pt idx="73">
                  <c:v>98.19</c:v>
                </c:pt>
                <c:pt idx="74">
                  <c:v>99.19</c:v>
                </c:pt>
                <c:pt idx="75">
                  <c:v>100.19</c:v>
                </c:pt>
                <c:pt idx="76">
                  <c:v>101.19</c:v>
                </c:pt>
                <c:pt idx="77">
                  <c:v>102.19</c:v>
                </c:pt>
                <c:pt idx="78">
                  <c:v>103.19</c:v>
                </c:pt>
                <c:pt idx="79">
                  <c:v>104.19</c:v>
                </c:pt>
                <c:pt idx="80">
                  <c:v>105.19333333333333</c:v>
                </c:pt>
                <c:pt idx="81">
                  <c:v>106.19333333333333</c:v>
                </c:pt>
                <c:pt idx="82">
                  <c:v>107.19333333333333</c:v>
                </c:pt>
                <c:pt idx="83">
                  <c:v>108.19</c:v>
                </c:pt>
                <c:pt idx="84">
                  <c:v>109.19</c:v>
                </c:pt>
                <c:pt idx="85">
                  <c:v>110.19666666666666</c:v>
                </c:pt>
                <c:pt idx="86">
                  <c:v>111.19666666666666</c:v>
                </c:pt>
                <c:pt idx="87">
                  <c:v>112.19666666666666</c:v>
                </c:pt>
                <c:pt idx="88">
                  <c:v>113.19666666666666</c:v>
                </c:pt>
                <c:pt idx="89">
                  <c:v>114.19666666666666</c:v>
                </c:pt>
                <c:pt idx="90">
                  <c:v>115.19666666666666</c:v>
                </c:pt>
                <c:pt idx="91">
                  <c:v>116.20333333333333</c:v>
                </c:pt>
                <c:pt idx="92">
                  <c:v>117.19999999999999</c:v>
                </c:pt>
                <c:pt idx="93">
                  <c:v>118.20333333333333</c:v>
                </c:pt>
                <c:pt idx="94">
                  <c:v>119.20666666666666</c:v>
                </c:pt>
                <c:pt idx="95">
                  <c:v>120.20666666666666</c:v>
                </c:pt>
                <c:pt idx="96">
                  <c:v>121.21</c:v>
                </c:pt>
                <c:pt idx="97">
                  <c:v>122.21333333333332</c:v>
                </c:pt>
                <c:pt idx="98">
                  <c:v>123.21333333333332</c:v>
                </c:pt>
                <c:pt idx="99">
                  <c:v>124.21333333333332</c:v>
                </c:pt>
                <c:pt idx="100">
                  <c:v>125.21</c:v>
                </c:pt>
                <c:pt idx="101">
                  <c:v>126.21</c:v>
                </c:pt>
                <c:pt idx="102">
                  <c:v>127.21</c:v>
                </c:pt>
                <c:pt idx="103">
                  <c:v>128.21333333333334</c:v>
                </c:pt>
                <c:pt idx="104">
                  <c:v>129.21333333333334</c:v>
                </c:pt>
                <c:pt idx="105">
                  <c:v>130.21333333333334</c:v>
                </c:pt>
                <c:pt idx="106">
                  <c:v>131.21333333333334</c:v>
                </c:pt>
                <c:pt idx="107">
                  <c:v>132.21333333333334</c:v>
                </c:pt>
                <c:pt idx="108">
                  <c:v>133.21333333333334</c:v>
                </c:pt>
                <c:pt idx="109">
                  <c:v>134.20333333333332</c:v>
                </c:pt>
                <c:pt idx="110">
                  <c:v>135.20666666666668</c:v>
                </c:pt>
                <c:pt idx="111">
                  <c:v>136.20333333333332</c:v>
                </c:pt>
                <c:pt idx="112">
                  <c:v>137.20666666666665</c:v>
                </c:pt>
                <c:pt idx="113">
                  <c:v>138.20333333333332</c:v>
                </c:pt>
                <c:pt idx="114">
                  <c:v>139.19999999999999</c:v>
                </c:pt>
                <c:pt idx="115">
                  <c:v>140.20666666666668</c:v>
                </c:pt>
                <c:pt idx="116">
                  <c:v>141.20333333333335</c:v>
                </c:pt>
                <c:pt idx="117">
                  <c:v>142.19999999999999</c:v>
                </c:pt>
                <c:pt idx="118">
                  <c:v>143.20666666666668</c:v>
                </c:pt>
                <c:pt idx="119">
                  <c:v>144.20666666666668</c:v>
                </c:pt>
                <c:pt idx="120">
                  <c:v>145.20666666666668</c:v>
                </c:pt>
                <c:pt idx="121">
                  <c:v>146.20333333333335</c:v>
                </c:pt>
                <c:pt idx="122">
                  <c:v>147.20333333333335</c:v>
                </c:pt>
                <c:pt idx="123">
                  <c:v>148.20333333333335</c:v>
                </c:pt>
                <c:pt idx="124">
                  <c:v>149.20666666666668</c:v>
                </c:pt>
                <c:pt idx="125">
                  <c:v>150.20333333333332</c:v>
                </c:pt>
                <c:pt idx="126">
                  <c:v>151.20666666666668</c:v>
                </c:pt>
                <c:pt idx="127">
                  <c:v>152.19999999999999</c:v>
                </c:pt>
                <c:pt idx="128">
                  <c:v>153.19999999999999</c:v>
                </c:pt>
                <c:pt idx="129">
                  <c:v>154.19666666666666</c:v>
                </c:pt>
                <c:pt idx="130">
                  <c:v>155.19</c:v>
                </c:pt>
                <c:pt idx="131">
                  <c:v>156.19</c:v>
                </c:pt>
                <c:pt idx="132">
                  <c:v>157.18666666666667</c:v>
                </c:pt>
                <c:pt idx="133">
                  <c:v>158.18333333333334</c:v>
                </c:pt>
                <c:pt idx="134">
                  <c:v>159.18</c:v>
                </c:pt>
                <c:pt idx="135">
                  <c:v>160.17666666666665</c:v>
                </c:pt>
              </c:numCache>
            </c:numRef>
          </c:xVal>
          <c:yVal>
            <c:numRef>
              <c:f>'Figure 4_Temp Ramp_'!$P$5:$P$140</c:f>
              <c:numCache>
                <c:formatCode>General</c:formatCode>
                <c:ptCount val="136"/>
                <c:pt idx="0">
                  <c:v>40.117999999999995</c:v>
                </c:pt>
                <c:pt idx="1">
                  <c:v>39.750999999999998</c:v>
                </c:pt>
                <c:pt idx="2">
                  <c:v>41.235500000000002</c:v>
                </c:pt>
                <c:pt idx="3">
                  <c:v>40.521000000000001</c:v>
                </c:pt>
                <c:pt idx="4">
                  <c:v>41.230000000000004</c:v>
                </c:pt>
                <c:pt idx="5">
                  <c:v>43.084000000000003</c:v>
                </c:pt>
                <c:pt idx="6">
                  <c:v>43.630499999999998</c:v>
                </c:pt>
                <c:pt idx="7">
                  <c:v>46.859499999999997</c:v>
                </c:pt>
                <c:pt idx="8">
                  <c:v>48.9955</c:v>
                </c:pt>
                <c:pt idx="9">
                  <c:v>51.802499999999995</c:v>
                </c:pt>
                <c:pt idx="10">
                  <c:v>59.208500000000001</c:v>
                </c:pt>
                <c:pt idx="11">
                  <c:v>64.567499999999995</c:v>
                </c:pt>
                <c:pt idx="12">
                  <c:v>69.816999999999993</c:v>
                </c:pt>
                <c:pt idx="13">
                  <c:v>77.346000000000004</c:v>
                </c:pt>
                <c:pt idx="14">
                  <c:v>81.686999999999998</c:v>
                </c:pt>
                <c:pt idx="15">
                  <c:v>100.08850000000001</c:v>
                </c:pt>
                <c:pt idx="16">
                  <c:v>109.376</c:v>
                </c:pt>
                <c:pt idx="17">
                  <c:v>115.89250000000001</c:v>
                </c:pt>
                <c:pt idx="18">
                  <c:v>130.102</c:v>
                </c:pt>
                <c:pt idx="19">
                  <c:v>138.02500000000001</c:v>
                </c:pt>
                <c:pt idx="20">
                  <c:v>146.04499999999999</c:v>
                </c:pt>
                <c:pt idx="21">
                  <c:v>155.255</c:v>
                </c:pt>
                <c:pt idx="22">
                  <c:v>166.39500000000001</c:v>
                </c:pt>
                <c:pt idx="23">
                  <c:v>172.77500000000001</c:v>
                </c:pt>
                <c:pt idx="24">
                  <c:v>183.61</c:v>
                </c:pt>
                <c:pt idx="25">
                  <c:v>191.3</c:v>
                </c:pt>
                <c:pt idx="26">
                  <c:v>191.25</c:v>
                </c:pt>
                <c:pt idx="27">
                  <c:v>197.16000000000003</c:v>
                </c:pt>
                <c:pt idx="28">
                  <c:v>203.65</c:v>
                </c:pt>
                <c:pt idx="29">
                  <c:v>208.9</c:v>
                </c:pt>
                <c:pt idx="30">
                  <c:v>213.47000000000003</c:v>
                </c:pt>
                <c:pt idx="31">
                  <c:v>203.76</c:v>
                </c:pt>
                <c:pt idx="32">
                  <c:v>199.66499999999999</c:v>
                </c:pt>
                <c:pt idx="33">
                  <c:v>197.17500000000001</c:v>
                </c:pt>
                <c:pt idx="34">
                  <c:v>185.07999999999998</c:v>
                </c:pt>
                <c:pt idx="35">
                  <c:v>178.63499999999999</c:v>
                </c:pt>
                <c:pt idx="36">
                  <c:v>160.01</c:v>
                </c:pt>
                <c:pt idx="37">
                  <c:v>141.85</c:v>
                </c:pt>
                <c:pt idx="38">
                  <c:v>125.85</c:v>
                </c:pt>
                <c:pt idx="39">
                  <c:v>120.82599999999999</c:v>
                </c:pt>
                <c:pt idx="40">
                  <c:v>101.8785</c:v>
                </c:pt>
                <c:pt idx="41">
                  <c:v>89.850999999999999</c:v>
                </c:pt>
                <c:pt idx="42">
                  <c:v>78.42349999999999</c:v>
                </c:pt>
                <c:pt idx="43">
                  <c:v>73.495000000000005</c:v>
                </c:pt>
                <c:pt idx="44">
                  <c:v>68.281000000000006</c:v>
                </c:pt>
                <c:pt idx="45">
                  <c:v>62.341499999999996</c:v>
                </c:pt>
                <c:pt idx="46">
                  <c:v>63.038000000000004</c:v>
                </c:pt>
                <c:pt idx="47">
                  <c:v>63.122</c:v>
                </c:pt>
                <c:pt idx="48">
                  <c:v>63.0565</c:v>
                </c:pt>
                <c:pt idx="49">
                  <c:v>57.368000000000002</c:v>
                </c:pt>
                <c:pt idx="50">
                  <c:v>61.111499999999992</c:v>
                </c:pt>
                <c:pt idx="51">
                  <c:v>60.484499999999997</c:v>
                </c:pt>
                <c:pt idx="52">
                  <c:v>56.09</c:v>
                </c:pt>
                <c:pt idx="53">
                  <c:v>52.835999999999999</c:v>
                </c:pt>
                <c:pt idx="54">
                  <c:v>52.983499999999999</c:v>
                </c:pt>
                <c:pt idx="55">
                  <c:v>54.956000000000003</c:v>
                </c:pt>
                <c:pt idx="56">
                  <c:v>54.3005</c:v>
                </c:pt>
                <c:pt idx="57">
                  <c:v>52.465499999999999</c:v>
                </c:pt>
                <c:pt idx="58">
                  <c:v>54.3</c:v>
                </c:pt>
                <c:pt idx="59">
                  <c:v>55.064499999999995</c:v>
                </c:pt>
                <c:pt idx="60">
                  <c:v>54.445999999999998</c:v>
                </c:pt>
                <c:pt idx="61">
                  <c:v>68.100500000000011</c:v>
                </c:pt>
                <c:pt idx="62">
                  <c:v>71.80449999999999</c:v>
                </c:pt>
                <c:pt idx="63">
                  <c:v>79.830500000000001</c:v>
                </c:pt>
                <c:pt idx="64">
                  <c:v>94.61699999999999</c:v>
                </c:pt>
                <c:pt idx="65">
                  <c:v>111.705</c:v>
                </c:pt>
                <c:pt idx="66">
                  <c:v>129.92000000000002</c:v>
                </c:pt>
                <c:pt idx="67">
                  <c:v>152.155</c:v>
                </c:pt>
                <c:pt idx="68">
                  <c:v>175.80500000000001</c:v>
                </c:pt>
                <c:pt idx="69">
                  <c:v>208.39499999999998</c:v>
                </c:pt>
                <c:pt idx="70">
                  <c:v>244.79500000000002</c:v>
                </c:pt>
                <c:pt idx="71">
                  <c:v>258.78999999999996</c:v>
                </c:pt>
                <c:pt idx="72">
                  <c:v>308.11500000000001</c:v>
                </c:pt>
                <c:pt idx="73">
                  <c:v>339.58500000000004</c:v>
                </c:pt>
                <c:pt idx="74">
                  <c:v>378.63</c:v>
                </c:pt>
                <c:pt idx="75">
                  <c:v>418.75</c:v>
                </c:pt>
                <c:pt idx="76">
                  <c:v>450.1</c:v>
                </c:pt>
                <c:pt idx="77">
                  <c:v>497.69499999999999</c:v>
                </c:pt>
                <c:pt idx="78">
                  <c:v>518.91000000000008</c:v>
                </c:pt>
                <c:pt idx="79">
                  <c:v>581.3900000000001</c:v>
                </c:pt>
                <c:pt idx="80">
                  <c:v>556.40499999999997</c:v>
                </c:pt>
                <c:pt idx="81">
                  <c:v>615.38499999999999</c:v>
                </c:pt>
                <c:pt idx="82">
                  <c:v>664.72500000000002</c:v>
                </c:pt>
                <c:pt idx="83">
                  <c:v>659.17000000000007</c:v>
                </c:pt>
                <c:pt idx="84">
                  <c:v>702.98</c:v>
                </c:pt>
                <c:pt idx="85">
                  <c:v>740.13499999999999</c:v>
                </c:pt>
                <c:pt idx="86">
                  <c:v>780.89499999999998</c:v>
                </c:pt>
                <c:pt idx="87">
                  <c:v>833.79</c:v>
                </c:pt>
                <c:pt idx="88">
                  <c:v>903.77</c:v>
                </c:pt>
                <c:pt idx="89">
                  <c:v>963.83500000000004</c:v>
                </c:pt>
                <c:pt idx="90">
                  <c:v>1015.535</c:v>
                </c:pt>
                <c:pt idx="91">
                  <c:v>1139.75</c:v>
                </c:pt>
                <c:pt idx="92">
                  <c:v>1240.1500000000001</c:v>
                </c:pt>
                <c:pt idx="93">
                  <c:v>1369.4</c:v>
                </c:pt>
                <c:pt idx="94">
                  <c:v>1518.85</c:v>
                </c:pt>
                <c:pt idx="95">
                  <c:v>1735.0500000000002</c:v>
                </c:pt>
                <c:pt idx="96">
                  <c:v>1904.55</c:v>
                </c:pt>
                <c:pt idx="97">
                  <c:v>2100.9</c:v>
                </c:pt>
                <c:pt idx="98">
                  <c:v>2326</c:v>
                </c:pt>
                <c:pt idx="99">
                  <c:v>2552.5500000000002</c:v>
                </c:pt>
                <c:pt idx="100">
                  <c:v>2756.95</c:v>
                </c:pt>
                <c:pt idx="101">
                  <c:v>3012.05</c:v>
                </c:pt>
                <c:pt idx="102">
                  <c:v>3252.05</c:v>
                </c:pt>
                <c:pt idx="103">
                  <c:v>3443.8999999999996</c:v>
                </c:pt>
                <c:pt idx="104">
                  <c:v>3625</c:v>
                </c:pt>
                <c:pt idx="105">
                  <c:v>3790.55</c:v>
                </c:pt>
                <c:pt idx="106">
                  <c:v>3913.2</c:v>
                </c:pt>
                <c:pt idx="107">
                  <c:v>4006.7</c:v>
                </c:pt>
                <c:pt idx="108">
                  <c:v>4070.95</c:v>
                </c:pt>
                <c:pt idx="109">
                  <c:v>4097.1499999999996</c:v>
                </c:pt>
                <c:pt idx="110">
                  <c:v>4128.5</c:v>
                </c:pt>
                <c:pt idx="111">
                  <c:v>4156.3500000000004</c:v>
                </c:pt>
                <c:pt idx="112">
                  <c:v>4241</c:v>
                </c:pt>
                <c:pt idx="113">
                  <c:v>4312.2</c:v>
                </c:pt>
                <c:pt idx="114">
                  <c:v>4414.2</c:v>
                </c:pt>
                <c:pt idx="115">
                  <c:v>4516.95</c:v>
                </c:pt>
                <c:pt idx="116">
                  <c:v>4635.75</c:v>
                </c:pt>
                <c:pt idx="117">
                  <c:v>4750.1000000000004</c:v>
                </c:pt>
                <c:pt idx="118">
                  <c:v>4847.1000000000004</c:v>
                </c:pt>
                <c:pt idx="119">
                  <c:v>4953.3500000000004</c:v>
                </c:pt>
                <c:pt idx="120">
                  <c:v>5042.3</c:v>
                </c:pt>
                <c:pt idx="121">
                  <c:v>5114.3999999999996</c:v>
                </c:pt>
                <c:pt idx="122">
                  <c:v>5145.75</c:v>
                </c:pt>
                <c:pt idx="123">
                  <c:v>5204.75</c:v>
                </c:pt>
                <c:pt idx="124">
                  <c:v>5223.8999999999996</c:v>
                </c:pt>
                <c:pt idx="125">
                  <c:v>5177.3999999999996</c:v>
                </c:pt>
                <c:pt idx="126">
                  <c:v>5156.6000000000004</c:v>
                </c:pt>
                <c:pt idx="127">
                  <c:v>5140.7000000000007</c:v>
                </c:pt>
                <c:pt idx="128">
                  <c:v>5068.6499999999996</c:v>
                </c:pt>
                <c:pt idx="129">
                  <c:v>5018.05</c:v>
                </c:pt>
                <c:pt idx="130">
                  <c:v>4936</c:v>
                </c:pt>
                <c:pt idx="131">
                  <c:v>4836.5</c:v>
                </c:pt>
                <c:pt idx="132">
                  <c:v>4719.25</c:v>
                </c:pt>
                <c:pt idx="133">
                  <c:v>4647.6499999999996</c:v>
                </c:pt>
                <c:pt idx="134">
                  <c:v>4512.95</c:v>
                </c:pt>
                <c:pt idx="135">
                  <c:v>4321.6499999999996</c:v>
                </c:pt>
              </c:numCache>
            </c:numRef>
          </c:yVal>
          <c:smooth val="0"/>
          <c:extLst>
            <c:ext xmlns:c16="http://schemas.microsoft.com/office/drawing/2014/chart" uri="{C3380CC4-5D6E-409C-BE32-E72D297353CC}">
              <c16:uniqueId val="{00000003-E138-468D-AB0E-CA1954657FBB}"/>
            </c:ext>
          </c:extLst>
        </c:ser>
        <c:dLbls>
          <c:showLegendKey val="0"/>
          <c:showVal val="0"/>
          <c:showCatName val="0"/>
          <c:showSerName val="0"/>
          <c:showPercent val="0"/>
          <c:showBubbleSize val="0"/>
        </c:dLbls>
        <c:axId val="509878984"/>
        <c:axId val="509879312"/>
      </c:scatterChart>
      <c:valAx>
        <c:axId val="5098789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100">
                    <a:solidFill>
                      <a:sysClr val="windowText" lastClr="000000"/>
                    </a:solidFill>
                  </a:rPr>
                  <a:t>Temperature ( </a:t>
                </a:r>
                <a:r>
                  <a:rPr lang="en-GB" sz="1100" baseline="30000">
                    <a:solidFill>
                      <a:sysClr val="windowText" lastClr="000000"/>
                    </a:solidFill>
                  </a:rPr>
                  <a:t>o</a:t>
                </a:r>
                <a:r>
                  <a:rPr lang="en-GB" sz="1100">
                    <a:solidFill>
                      <a:sysClr val="windowText" lastClr="000000"/>
                    </a:solidFill>
                  </a:rPr>
                  <a:t>C)</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09879312"/>
        <c:crosses val="autoZero"/>
        <c:crossBetween val="midCat"/>
      </c:valAx>
      <c:valAx>
        <c:axId val="509879312"/>
        <c:scaling>
          <c:logBase val="10"/>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200">
                    <a:solidFill>
                      <a:sysClr val="windowText" lastClr="000000"/>
                    </a:solidFill>
                  </a:rPr>
                  <a:t>G* (Pa)</a:t>
                </a:r>
                <a:endParaRPr lang="en-GB" sz="1200"/>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0987898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88899</xdr:colOff>
      <xdr:row>25</xdr:row>
      <xdr:rowOff>62443</xdr:rowOff>
    </xdr:from>
    <xdr:to>
      <xdr:col>10</xdr:col>
      <xdr:colOff>161585</xdr:colOff>
      <xdr:row>45</xdr:row>
      <xdr:rowOff>94193</xdr:rowOff>
    </xdr:to>
    <xdr:graphicFrame macro="">
      <xdr:nvGraphicFramePr>
        <xdr:cNvPr id="2" name="Chart 1">
          <a:extLst>
            <a:ext uri="{FF2B5EF4-FFF2-40B4-BE49-F238E27FC236}">
              <a16:creationId xmlns:a16="http://schemas.microsoft.com/office/drawing/2014/main" id="{FDB6B2AB-769C-40D3-943B-25724041D3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47626</xdr:colOff>
      <xdr:row>35</xdr:row>
      <xdr:rowOff>33337</xdr:rowOff>
    </xdr:from>
    <xdr:to>
      <xdr:col>7</xdr:col>
      <xdr:colOff>337345</xdr:colOff>
      <xdr:row>50</xdr:row>
      <xdr:rowOff>38100</xdr:rowOff>
    </xdr:to>
    <xdr:graphicFrame macro="">
      <xdr:nvGraphicFramePr>
        <xdr:cNvPr id="3" name="Chart 2">
          <a:extLst>
            <a:ext uri="{FF2B5EF4-FFF2-40B4-BE49-F238E27FC236}">
              <a16:creationId xmlns:a16="http://schemas.microsoft.com/office/drawing/2014/main" id="{659FC73C-4ECC-4726-9DE1-8A9FCBE477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500063</xdr:colOff>
      <xdr:row>33</xdr:row>
      <xdr:rowOff>15875</xdr:rowOff>
    </xdr:from>
    <xdr:to>
      <xdr:col>7</xdr:col>
      <xdr:colOff>221035</xdr:colOff>
      <xdr:row>35</xdr:row>
      <xdr:rowOff>61042</xdr:rowOff>
    </xdr:to>
    <mc:AlternateContent xmlns:mc="http://schemas.openxmlformats.org/markup-compatibility/2006" xmlns:a14="http://schemas.microsoft.com/office/drawing/2010/main">
      <mc:Choice Requires="a14">
        <xdr:sp macro="" textlink="">
          <xdr:nvSpPr>
            <xdr:cNvPr id="4" name="TextBox 10">
              <a:extLst>
                <a:ext uri="{FF2B5EF4-FFF2-40B4-BE49-F238E27FC236}">
                  <a16:creationId xmlns:a16="http://schemas.microsoft.com/office/drawing/2014/main" id="{9B763B74-4951-419E-B307-846778CB52F7}"/>
                </a:ext>
              </a:extLst>
            </xdr:cNvPr>
            <xdr:cNvSpPr txBox="1"/>
          </xdr:nvSpPr>
          <xdr:spPr>
            <a:xfrm>
              <a:off x="2328863" y="6711950"/>
              <a:ext cx="2768972" cy="426167"/>
            </a:xfrm>
            <a:prstGeom prst="rect">
              <a:avLst/>
            </a:prstGeom>
            <a:noFill/>
          </xdr:spPr>
          <xdr:txBody>
            <a:bodyPr wrap="square" rtlCol="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l-GR" sz="2000">
                  <a:solidFill>
                    <a:schemeClr val="tx2"/>
                  </a:solidFill>
                  <a:latin typeface="Times New Roman"/>
                  <a:cs typeface="Times New Roman"/>
                </a:rPr>
                <a:t>η</a:t>
              </a:r>
              <a:r>
                <a:rPr lang="en-GB" sz="2000">
                  <a:solidFill>
                    <a:schemeClr val="tx2"/>
                  </a:solidFill>
                  <a:latin typeface="Times New Roman"/>
                  <a:cs typeface="Times New Roman"/>
                </a:rPr>
                <a:t> </a:t>
              </a:r>
              <a14:m>
                <m:oMath xmlns:m="http://schemas.openxmlformats.org/officeDocument/2006/math">
                  <m:r>
                    <a:rPr lang="en-GB" sz="2000" i="1">
                      <a:solidFill>
                        <a:schemeClr val="tx2"/>
                      </a:solidFill>
                      <a:latin typeface="Cambria Math"/>
                    </a:rPr>
                    <m:t>=</m:t>
                  </m:r>
                  <m:r>
                    <a:rPr lang="en-GB" sz="2000" b="0" i="1">
                      <a:solidFill>
                        <a:schemeClr val="tx2"/>
                      </a:solidFill>
                      <a:latin typeface="Cambria Math" panose="02040503050406030204" pitchFamily="18" charset="0"/>
                    </a:rPr>
                    <m:t>𝐾</m:t>
                  </m:r>
                  <m:r>
                    <a:rPr lang="en-GB" sz="2000" b="0" i="1">
                      <a:solidFill>
                        <a:schemeClr val="tx2"/>
                      </a:solidFill>
                      <a:latin typeface="Cambria Math" panose="02040503050406030204" pitchFamily="18" charset="0"/>
                      <a:ea typeface="Cambria Math" panose="02040503050406030204" pitchFamily="18" charset="0"/>
                    </a:rPr>
                    <m:t>∙</m:t>
                  </m:r>
                  <m:sSup>
                    <m:sSupPr>
                      <m:ctrlPr>
                        <a:rPr lang="en-GB" sz="2000" b="0" i="1">
                          <a:solidFill>
                            <a:schemeClr val="tx2"/>
                          </a:solidFill>
                          <a:latin typeface="Cambria Math" panose="02040503050406030204" pitchFamily="18" charset="0"/>
                          <a:ea typeface="Cambria Math" panose="02040503050406030204" pitchFamily="18" charset="0"/>
                        </a:rPr>
                      </m:ctrlPr>
                    </m:sSupPr>
                    <m:e>
                      <m:r>
                        <a:rPr lang="en-GB" sz="2000" i="1">
                          <a:solidFill>
                            <a:schemeClr val="tx2"/>
                          </a:solidFill>
                          <a:latin typeface="Cambria Math" panose="02040503050406030204" pitchFamily="18" charset="0"/>
                          <a:ea typeface="Cambria Math" panose="02040503050406030204" pitchFamily="18" charset="0"/>
                        </a:rPr>
                        <m:t>𝛾</m:t>
                      </m:r>
                    </m:e>
                    <m:sup>
                      <m:r>
                        <a:rPr lang="en-GB" sz="2000" b="0" i="1">
                          <a:solidFill>
                            <a:schemeClr val="tx2"/>
                          </a:solidFill>
                          <a:latin typeface="Cambria Math" panose="02040503050406030204" pitchFamily="18" charset="0"/>
                          <a:ea typeface="Cambria Math" panose="02040503050406030204" pitchFamily="18" charset="0"/>
                        </a:rPr>
                        <m:t>𝑛</m:t>
                      </m:r>
                      <m:r>
                        <a:rPr lang="en-GB" sz="2000" b="0" i="1">
                          <a:solidFill>
                            <a:schemeClr val="tx2"/>
                          </a:solidFill>
                          <a:latin typeface="Cambria Math" panose="02040503050406030204" pitchFamily="18" charset="0"/>
                          <a:ea typeface="Cambria Math" panose="02040503050406030204" pitchFamily="18" charset="0"/>
                        </a:rPr>
                        <m:t>−1</m:t>
                      </m:r>
                    </m:sup>
                  </m:sSup>
                </m:oMath>
              </a14:m>
              <a:endParaRPr lang="en-GB" sz="2000">
                <a:solidFill>
                  <a:schemeClr val="tx2"/>
                </a:solidFill>
              </a:endParaRPr>
            </a:p>
          </xdr:txBody>
        </xdr:sp>
      </mc:Choice>
      <mc:Fallback xmlns="">
        <xdr:sp macro="" textlink="">
          <xdr:nvSpPr>
            <xdr:cNvPr id="4" name="TextBox 10">
              <a:extLst>
                <a:ext uri="{FF2B5EF4-FFF2-40B4-BE49-F238E27FC236}">
                  <a16:creationId xmlns:a16="http://schemas.microsoft.com/office/drawing/2014/main" id="{9B763B74-4951-419E-B307-846778CB52F7}"/>
                </a:ext>
              </a:extLst>
            </xdr:cNvPr>
            <xdr:cNvSpPr txBox="1"/>
          </xdr:nvSpPr>
          <xdr:spPr>
            <a:xfrm>
              <a:off x="2328863" y="6711950"/>
              <a:ext cx="2768972" cy="426167"/>
            </a:xfrm>
            <a:prstGeom prst="rect">
              <a:avLst/>
            </a:prstGeom>
            <a:noFill/>
          </xdr:spPr>
          <xdr:txBody>
            <a:bodyPr wrap="square" rtlCol="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l-GR" sz="2000">
                  <a:solidFill>
                    <a:schemeClr val="tx2"/>
                  </a:solidFill>
                  <a:latin typeface="Times New Roman"/>
                  <a:cs typeface="Times New Roman"/>
                </a:rPr>
                <a:t>η</a:t>
              </a:r>
              <a:r>
                <a:rPr lang="en-GB" sz="2000">
                  <a:solidFill>
                    <a:schemeClr val="tx2"/>
                  </a:solidFill>
                  <a:latin typeface="Times New Roman"/>
                  <a:cs typeface="Times New Roman"/>
                </a:rPr>
                <a:t> </a:t>
              </a:r>
              <a:r>
                <a:rPr lang="en-GB" sz="2000" i="0">
                  <a:solidFill>
                    <a:schemeClr val="tx2"/>
                  </a:solidFill>
                  <a:latin typeface="Cambria Math"/>
                </a:rPr>
                <a:t>=</a:t>
              </a:r>
              <a:r>
                <a:rPr lang="en-GB" sz="2000" b="0" i="0">
                  <a:solidFill>
                    <a:schemeClr val="tx2"/>
                  </a:solidFill>
                  <a:latin typeface="Cambria Math" panose="02040503050406030204" pitchFamily="18" charset="0"/>
                </a:rPr>
                <a:t>𝐾</a:t>
              </a:r>
              <a:r>
                <a:rPr lang="en-GB" sz="2000" b="0" i="0">
                  <a:solidFill>
                    <a:schemeClr val="tx2"/>
                  </a:solidFill>
                  <a:latin typeface="Cambria Math" panose="02040503050406030204" pitchFamily="18" charset="0"/>
                  <a:ea typeface="Cambria Math" panose="02040503050406030204" pitchFamily="18" charset="0"/>
                </a:rPr>
                <a:t>∙</a:t>
              </a:r>
              <a:r>
                <a:rPr lang="en-GB" sz="2000" i="0">
                  <a:solidFill>
                    <a:schemeClr val="tx2"/>
                  </a:solidFill>
                  <a:latin typeface="Cambria Math" panose="02040503050406030204" pitchFamily="18" charset="0"/>
                  <a:ea typeface="Cambria Math" panose="02040503050406030204" pitchFamily="18" charset="0"/>
                </a:rPr>
                <a:t>𝛾</a:t>
              </a:r>
              <a:r>
                <a:rPr lang="en-GB" sz="2000" b="0" i="0">
                  <a:solidFill>
                    <a:schemeClr val="tx2"/>
                  </a:solidFill>
                  <a:latin typeface="Cambria Math" panose="02040503050406030204" pitchFamily="18" charset="0"/>
                  <a:ea typeface="Cambria Math" panose="02040503050406030204" pitchFamily="18" charset="0"/>
                </a:rPr>
                <a:t>^(𝑛−1)</a:t>
              </a:r>
              <a:endParaRPr lang="en-GB" sz="2000">
                <a:solidFill>
                  <a:schemeClr val="tx2"/>
                </a:solidFill>
              </a:endParaRPr>
            </a:p>
          </xdr:txBody>
        </xdr:sp>
      </mc:Fallback>
    </mc:AlternateContent>
    <xdr:clientData/>
  </xdr:twoCellAnchor>
  <xdr:twoCellAnchor>
    <xdr:from>
      <xdr:col>7</xdr:col>
      <xdr:colOff>595312</xdr:colOff>
      <xdr:row>35</xdr:row>
      <xdr:rowOff>13493</xdr:rowOff>
    </xdr:from>
    <xdr:to>
      <xdr:col>15</xdr:col>
      <xdr:colOff>23811</xdr:colOff>
      <xdr:row>50</xdr:row>
      <xdr:rowOff>18257</xdr:rowOff>
    </xdr:to>
    <xdr:graphicFrame macro="">
      <xdr:nvGraphicFramePr>
        <xdr:cNvPr id="5" name="Chart 4">
          <a:extLst>
            <a:ext uri="{FF2B5EF4-FFF2-40B4-BE49-F238E27FC236}">
              <a16:creationId xmlns:a16="http://schemas.microsoft.com/office/drawing/2014/main" id="{B0F1DD56-5B51-44E9-8137-5AC8581D4B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198438</xdr:colOff>
      <xdr:row>51</xdr:row>
      <xdr:rowOff>103188</xdr:rowOff>
    </xdr:from>
    <xdr:to>
      <xdr:col>7</xdr:col>
      <xdr:colOff>190500</xdr:colOff>
      <xdr:row>54</xdr:row>
      <xdr:rowOff>23513</xdr:rowOff>
    </xdr:to>
    <mc:AlternateContent xmlns:mc="http://schemas.openxmlformats.org/markup-compatibility/2006" xmlns:a14="http://schemas.microsoft.com/office/drawing/2010/main">
      <mc:Choice Requires="a14">
        <xdr:sp macro="" textlink="">
          <xdr:nvSpPr>
            <xdr:cNvPr id="6" name="TextBox 15">
              <a:extLst>
                <a:ext uri="{FF2B5EF4-FFF2-40B4-BE49-F238E27FC236}">
                  <a16:creationId xmlns:a16="http://schemas.microsoft.com/office/drawing/2014/main" id="{79057590-55CB-41EA-9C6B-45D60C931D9F}"/>
                </a:ext>
              </a:extLst>
            </xdr:cNvPr>
            <xdr:cNvSpPr txBox="1"/>
          </xdr:nvSpPr>
          <xdr:spPr>
            <a:xfrm>
              <a:off x="808038" y="10228263"/>
              <a:ext cx="4259262" cy="491825"/>
            </a:xfrm>
            <a:prstGeom prst="rect">
              <a:avLst/>
            </a:prstGeom>
            <a:noFill/>
          </xdr:spPr>
          <xdr:txBody>
            <a:bodyPr wrap="square" rtlCol="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r>
                      <m:rPr>
                        <m:nor/>
                      </m:rPr>
                      <a:rPr lang="en-GB" sz="2400" b="0" i="0">
                        <a:solidFill>
                          <a:schemeClr val="tx2"/>
                        </a:solidFill>
                        <a:latin typeface="Times New Roman"/>
                        <a:cs typeface="Times New Roman"/>
                      </a:rPr>
                      <m:t>log</m:t>
                    </m:r>
                    <m:r>
                      <m:rPr>
                        <m:nor/>
                      </m:rPr>
                      <a:rPr lang="en-GB" sz="2400" b="0" i="0">
                        <a:solidFill>
                          <a:schemeClr val="tx2"/>
                        </a:solidFill>
                        <a:latin typeface="Times New Roman"/>
                        <a:cs typeface="Times New Roman"/>
                      </a:rPr>
                      <m:t> </m:t>
                    </m:r>
                    <m:r>
                      <m:rPr>
                        <m:nor/>
                      </m:rPr>
                      <a:rPr lang="el-GR" sz="2400">
                        <a:solidFill>
                          <a:schemeClr val="tx2"/>
                        </a:solidFill>
                        <a:latin typeface="Times New Roman"/>
                        <a:cs typeface="Times New Roman"/>
                      </a:rPr>
                      <m:t>η</m:t>
                    </m:r>
                    <m:r>
                      <a:rPr lang="en-GB" sz="2400" i="1">
                        <a:solidFill>
                          <a:schemeClr val="tx2"/>
                        </a:solidFill>
                        <a:latin typeface="Cambria Math"/>
                        <a:ea typeface="Cambria Math"/>
                      </a:rPr>
                      <m:t>=</m:t>
                    </m:r>
                    <m:func>
                      <m:funcPr>
                        <m:ctrlPr>
                          <a:rPr lang="en-GB" sz="2400" b="0" i="1">
                            <a:solidFill>
                              <a:schemeClr val="tx2"/>
                            </a:solidFill>
                            <a:latin typeface="Cambria Math" panose="02040503050406030204" pitchFamily="18" charset="0"/>
                            <a:ea typeface="Cambria Math"/>
                          </a:rPr>
                        </m:ctrlPr>
                      </m:funcPr>
                      <m:fName>
                        <m:r>
                          <m:rPr>
                            <m:sty m:val="p"/>
                          </m:rPr>
                          <a:rPr lang="en-GB" sz="2400" b="0" i="0">
                            <a:solidFill>
                              <a:schemeClr val="tx2"/>
                            </a:solidFill>
                            <a:latin typeface="Cambria Math" panose="02040503050406030204" pitchFamily="18" charset="0"/>
                            <a:ea typeface="Cambria Math"/>
                          </a:rPr>
                          <m:t>log</m:t>
                        </m:r>
                      </m:fName>
                      <m:e>
                        <m:r>
                          <a:rPr lang="en-GB" sz="2400" i="1">
                            <a:solidFill>
                              <a:schemeClr val="tx2"/>
                            </a:solidFill>
                            <a:latin typeface="Cambria Math"/>
                            <a:ea typeface="Cambria Math"/>
                          </a:rPr>
                          <m:t>𝐾</m:t>
                        </m:r>
                      </m:e>
                    </m:func>
                    <m:r>
                      <a:rPr lang="en-GB" sz="2400" b="0" i="1">
                        <a:solidFill>
                          <a:schemeClr val="tx2"/>
                        </a:solidFill>
                        <a:latin typeface="Cambria Math" panose="02040503050406030204" pitchFamily="18" charset="0"/>
                        <a:ea typeface="Cambria Math"/>
                      </a:rPr>
                      <m:t>+(</m:t>
                    </m:r>
                    <m:r>
                      <a:rPr lang="en-GB" sz="2400" b="0" i="1">
                        <a:solidFill>
                          <a:schemeClr val="tx2"/>
                        </a:solidFill>
                        <a:latin typeface="Cambria Math" panose="02040503050406030204" pitchFamily="18" charset="0"/>
                        <a:ea typeface="Cambria Math"/>
                      </a:rPr>
                      <m:t>𝑛</m:t>
                    </m:r>
                    <m:r>
                      <a:rPr lang="en-GB" sz="2400" b="0" i="1">
                        <a:solidFill>
                          <a:schemeClr val="tx2"/>
                        </a:solidFill>
                        <a:latin typeface="Cambria Math" panose="02040503050406030204" pitchFamily="18" charset="0"/>
                        <a:ea typeface="Cambria Math"/>
                      </a:rPr>
                      <m:t>−1)</m:t>
                    </m:r>
                    <m:func>
                      <m:funcPr>
                        <m:ctrlPr>
                          <a:rPr lang="en-GB" sz="2400" b="0" i="1">
                            <a:solidFill>
                              <a:schemeClr val="tx2"/>
                            </a:solidFill>
                            <a:latin typeface="Cambria Math" panose="02040503050406030204" pitchFamily="18" charset="0"/>
                            <a:ea typeface="Cambria Math"/>
                          </a:rPr>
                        </m:ctrlPr>
                      </m:funcPr>
                      <m:fName>
                        <m:r>
                          <m:rPr>
                            <m:sty m:val="p"/>
                          </m:rPr>
                          <a:rPr lang="en-GB" sz="2400" b="0" i="0">
                            <a:solidFill>
                              <a:schemeClr val="tx2"/>
                            </a:solidFill>
                            <a:latin typeface="Cambria Math" panose="02040503050406030204" pitchFamily="18" charset="0"/>
                            <a:ea typeface="Cambria Math"/>
                          </a:rPr>
                          <m:t>l</m:t>
                        </m:r>
                        <m:r>
                          <a:rPr lang="en-GB" sz="2400" b="0" i="1">
                            <a:solidFill>
                              <a:schemeClr val="tx2"/>
                            </a:solidFill>
                            <a:latin typeface="Cambria Math" panose="02040503050406030204" pitchFamily="18" charset="0"/>
                            <a:ea typeface="Cambria Math"/>
                          </a:rPr>
                          <m:t>𝑜𝑔</m:t>
                        </m:r>
                      </m:fName>
                      <m:e>
                        <m:r>
                          <a:rPr lang="en-GB" sz="2400" i="1">
                            <a:solidFill>
                              <a:schemeClr val="tx2"/>
                            </a:solidFill>
                            <a:latin typeface="Cambria Math" panose="02040503050406030204" pitchFamily="18" charset="0"/>
                            <a:ea typeface="Cambria Math" panose="02040503050406030204" pitchFamily="18" charset="0"/>
                          </a:rPr>
                          <m:t>𝛾</m:t>
                        </m:r>
                      </m:e>
                    </m:func>
                  </m:oMath>
                </m:oMathPara>
              </a14:m>
              <a:endParaRPr lang="en-GB" sz="2400">
                <a:solidFill>
                  <a:schemeClr val="tx2"/>
                </a:solidFill>
              </a:endParaRPr>
            </a:p>
          </xdr:txBody>
        </xdr:sp>
      </mc:Choice>
      <mc:Fallback xmlns="">
        <xdr:sp macro="" textlink="">
          <xdr:nvSpPr>
            <xdr:cNvPr id="6" name="TextBox 15">
              <a:extLst>
                <a:ext uri="{FF2B5EF4-FFF2-40B4-BE49-F238E27FC236}">
                  <a16:creationId xmlns:a16="http://schemas.microsoft.com/office/drawing/2014/main" id="{79057590-55CB-41EA-9C6B-45D60C931D9F}"/>
                </a:ext>
              </a:extLst>
            </xdr:cNvPr>
            <xdr:cNvSpPr txBox="1"/>
          </xdr:nvSpPr>
          <xdr:spPr>
            <a:xfrm>
              <a:off x="808038" y="10228263"/>
              <a:ext cx="4259262" cy="491825"/>
            </a:xfrm>
            <a:prstGeom prst="rect">
              <a:avLst/>
            </a:prstGeom>
            <a:noFill/>
          </xdr:spPr>
          <xdr:txBody>
            <a:bodyPr wrap="square" rtlCol="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n-GB" sz="2400" b="0" i="0">
                  <a:solidFill>
                    <a:schemeClr val="tx2"/>
                  </a:solidFill>
                  <a:latin typeface="Cambria Math" panose="02040503050406030204" pitchFamily="18" charset="0"/>
                  <a:cs typeface="Times New Roman"/>
                </a:rPr>
                <a:t>"log </a:t>
              </a:r>
              <a:r>
                <a:rPr lang="el-GR" sz="2400" i="0">
                  <a:solidFill>
                    <a:schemeClr val="tx2"/>
                  </a:solidFill>
                  <a:latin typeface="Cambria Math" panose="02040503050406030204" pitchFamily="18" charset="0"/>
                  <a:cs typeface="Times New Roman"/>
                </a:rPr>
                <a:t>η</a:t>
              </a:r>
              <a:r>
                <a:rPr lang="en-GB" sz="2400" i="0">
                  <a:solidFill>
                    <a:schemeClr val="tx2"/>
                  </a:solidFill>
                  <a:latin typeface="Cambria Math"/>
                  <a:ea typeface="Cambria Math"/>
                  <a:cs typeface="Times New Roman"/>
                </a:rPr>
                <a:t>"</a:t>
              </a:r>
              <a:r>
                <a:rPr lang="en-GB" sz="2400" i="0">
                  <a:solidFill>
                    <a:schemeClr val="tx2"/>
                  </a:solidFill>
                  <a:latin typeface="Cambria Math"/>
                  <a:ea typeface="Cambria Math"/>
                </a:rPr>
                <a:t>=</a:t>
              </a:r>
              <a:r>
                <a:rPr lang="en-GB" sz="2400" b="0" i="0">
                  <a:solidFill>
                    <a:schemeClr val="tx2"/>
                  </a:solidFill>
                  <a:latin typeface="Cambria Math" panose="02040503050406030204" pitchFamily="18" charset="0"/>
                  <a:ea typeface="Cambria Math"/>
                </a:rPr>
                <a:t>log⁡</a:t>
              </a:r>
              <a:r>
                <a:rPr lang="en-GB" sz="2400" i="0">
                  <a:solidFill>
                    <a:schemeClr val="tx2"/>
                  </a:solidFill>
                  <a:latin typeface="Cambria Math"/>
                  <a:ea typeface="Cambria Math"/>
                </a:rPr>
                <a:t>𝐾</a:t>
              </a:r>
              <a:r>
                <a:rPr lang="en-GB" sz="2400" b="0" i="0">
                  <a:solidFill>
                    <a:schemeClr val="tx2"/>
                  </a:solidFill>
                  <a:latin typeface="Cambria Math" panose="02040503050406030204" pitchFamily="18" charset="0"/>
                  <a:ea typeface="Cambria Math"/>
                </a:rPr>
                <a:t>+(𝑛−1)l𝑜𝑔⁡</a:t>
              </a:r>
              <a:r>
                <a:rPr lang="en-GB" sz="2400" i="0">
                  <a:solidFill>
                    <a:schemeClr val="tx2"/>
                  </a:solidFill>
                  <a:latin typeface="Cambria Math" panose="02040503050406030204" pitchFamily="18" charset="0"/>
                  <a:ea typeface="Cambria Math" panose="02040503050406030204" pitchFamily="18" charset="0"/>
                </a:rPr>
                <a:t>𝛾</a:t>
              </a:r>
              <a:endParaRPr lang="en-GB" sz="2400">
                <a:solidFill>
                  <a:schemeClr val="tx2"/>
                </a:solidFill>
              </a:endParaRPr>
            </a:p>
          </xdr:txBody>
        </xdr:sp>
      </mc:Fallback>
    </mc:AlternateContent>
    <xdr:clientData/>
  </xdr:twoCellAnchor>
  <xdr:oneCellAnchor>
    <xdr:from>
      <xdr:col>7</xdr:col>
      <xdr:colOff>396081</xdr:colOff>
      <xdr:row>52</xdr:row>
      <xdr:rowOff>50799</xdr:rowOff>
    </xdr:from>
    <xdr:ext cx="2790636" cy="519822"/>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AEECC85A-E0A1-4000-BD01-1E4F28A6046D}"/>
                </a:ext>
              </a:extLst>
            </xdr:cNvPr>
            <xdr:cNvSpPr txBox="1"/>
          </xdr:nvSpPr>
          <xdr:spPr>
            <a:xfrm>
              <a:off x="5272881" y="10366374"/>
              <a:ext cx="2790636" cy="519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GB" sz="1100" i="1">
                            <a:latin typeface="Cambria Math" panose="02040503050406030204" pitchFamily="18" charset="0"/>
                          </a:rPr>
                        </m:ctrlPr>
                      </m:sSubPr>
                      <m:e>
                        <m:r>
                          <a:rPr lang="en-GB" sz="1100" b="0" i="1">
                            <a:latin typeface="Cambria Math" panose="02040503050406030204" pitchFamily="18" charset="0"/>
                          </a:rPr>
                          <m:t>𝐿𝑜𝑔</m:t>
                        </m:r>
                      </m:e>
                      <m:sub>
                        <m:r>
                          <a:rPr lang="en-GB" sz="1100" b="0" i="1">
                            <a:latin typeface="Cambria Math" panose="02040503050406030204" pitchFamily="18" charset="0"/>
                          </a:rPr>
                          <m:t>10</m:t>
                        </m:r>
                      </m:sub>
                    </m:sSub>
                    <m:r>
                      <a:rPr lang="en-GB" sz="1100" b="0" i="1">
                        <a:latin typeface="Cambria Math" panose="02040503050406030204" pitchFamily="18" charset="0"/>
                      </a:rPr>
                      <m:t> </m:t>
                    </m:r>
                    <m:r>
                      <a:rPr lang="en-GB" sz="1100" b="0" i="1">
                        <a:latin typeface="Cambria Math" panose="02040503050406030204" pitchFamily="18" charset="0"/>
                      </a:rPr>
                      <m:t>𝐾</m:t>
                    </m:r>
                    <m:r>
                      <a:rPr lang="en-GB" sz="1100" b="0" i="1">
                        <a:latin typeface="Cambria Math" panose="02040503050406030204" pitchFamily="18" charset="0"/>
                      </a:rPr>
                      <m:t>=1.3273 → </m:t>
                    </m:r>
                    <m:sSup>
                      <m:sSupPr>
                        <m:ctrlPr>
                          <a:rPr lang="en-GB" sz="1100" b="0" i="1">
                            <a:latin typeface="Cambria Math" panose="02040503050406030204" pitchFamily="18" charset="0"/>
                          </a:rPr>
                        </m:ctrlPr>
                      </m:sSupPr>
                      <m:e>
                        <m:r>
                          <a:rPr lang="en-GB" sz="1100" b="0" i="1">
                            <a:latin typeface="Cambria Math" panose="02040503050406030204" pitchFamily="18" charset="0"/>
                          </a:rPr>
                          <m:t>10</m:t>
                        </m:r>
                      </m:e>
                      <m:sup>
                        <m:r>
                          <a:rPr lang="en-GB" sz="1100" b="0" i="1">
                            <a:latin typeface="Cambria Math" panose="02040503050406030204" pitchFamily="18" charset="0"/>
                          </a:rPr>
                          <m:t>1.3273  </m:t>
                        </m:r>
                      </m:sup>
                    </m:sSup>
                    <m:r>
                      <a:rPr lang="en-GB" sz="1100" b="0" i="1">
                        <a:latin typeface="Cambria Math" panose="02040503050406030204" pitchFamily="18" charset="0"/>
                      </a:rPr>
                      <m:t>=</m:t>
                    </m:r>
                    <m:r>
                      <a:rPr lang="en-GB" sz="1100" b="0" i="1">
                        <a:latin typeface="Cambria Math" panose="02040503050406030204" pitchFamily="18" charset="0"/>
                      </a:rPr>
                      <m:t>𝐾</m:t>
                    </m:r>
                    <m:r>
                      <a:rPr lang="en-GB" sz="1100" b="0" i="1">
                        <a:latin typeface="Cambria Math" panose="02040503050406030204" pitchFamily="18" charset="0"/>
                      </a:rPr>
                      <m:t> →21.87 </m:t>
                    </m:r>
                  </m:oMath>
                </m:oMathPara>
              </a14:m>
              <a:endParaRPr lang="en-GB" sz="1100" b="0"/>
            </a:p>
            <a:p>
              <a:endParaRPr lang="en-GB" sz="1100"/>
            </a:p>
            <a:p>
              <a:endParaRPr lang="en-GB" sz="1100"/>
            </a:p>
          </xdr:txBody>
        </xdr:sp>
      </mc:Choice>
      <mc:Fallback xmlns="">
        <xdr:sp macro="" textlink="">
          <xdr:nvSpPr>
            <xdr:cNvPr id="7" name="TextBox 6">
              <a:extLst>
                <a:ext uri="{FF2B5EF4-FFF2-40B4-BE49-F238E27FC236}">
                  <a16:creationId xmlns:a16="http://schemas.microsoft.com/office/drawing/2014/main" id="{AEECC85A-E0A1-4000-BD01-1E4F28A6046D}"/>
                </a:ext>
              </a:extLst>
            </xdr:cNvPr>
            <xdr:cNvSpPr txBox="1"/>
          </xdr:nvSpPr>
          <xdr:spPr>
            <a:xfrm>
              <a:off x="5272881" y="10366374"/>
              <a:ext cx="2790636" cy="519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GB" sz="1100" i="0">
                  <a:latin typeface="Cambria Math" panose="02040503050406030204" pitchFamily="18" charset="0"/>
                </a:rPr>
                <a:t>〖</a:t>
              </a:r>
              <a:r>
                <a:rPr lang="en-GB" sz="1100" b="0" i="0">
                  <a:latin typeface="Cambria Math" panose="02040503050406030204" pitchFamily="18" charset="0"/>
                </a:rPr>
                <a:t>𝐿𝑜𝑔〗_10  𝐾=1.3273 → 10^(1.3273  )=𝐾 →21.87 </a:t>
              </a:r>
              <a:endParaRPr lang="en-GB" sz="1100" b="0"/>
            </a:p>
            <a:p>
              <a:endParaRPr lang="en-GB" sz="1100"/>
            </a:p>
            <a:p>
              <a:endParaRPr lang="en-GB" sz="1100"/>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21</xdr:row>
      <xdr:rowOff>148879</xdr:rowOff>
    </xdr:from>
    <xdr:to>
      <xdr:col>16</xdr:col>
      <xdr:colOff>78442</xdr:colOff>
      <xdr:row>53</xdr:row>
      <xdr:rowOff>67237</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142</xdr:row>
      <xdr:rowOff>135591</xdr:rowOff>
    </xdr:from>
    <xdr:to>
      <xdr:col>11</xdr:col>
      <xdr:colOff>0</xdr:colOff>
      <xdr:row>172</xdr:row>
      <xdr:rowOff>78441</xdr:rowOff>
    </xdr:to>
    <xdr:graphicFrame macro="">
      <xdr:nvGraphicFramePr>
        <xdr:cNvPr id="2" name="Chart 1">
          <a:extLst>
            <a:ext uri="{FF2B5EF4-FFF2-40B4-BE49-F238E27FC236}">
              <a16:creationId xmlns:a16="http://schemas.microsoft.com/office/drawing/2014/main" id="{07CE1764-169C-4C06-AA76-1115A625F1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142</xdr:row>
      <xdr:rowOff>128307</xdr:rowOff>
    </xdr:from>
    <xdr:to>
      <xdr:col>21</xdr:col>
      <xdr:colOff>214032</xdr:colOff>
      <xdr:row>172</xdr:row>
      <xdr:rowOff>71157</xdr:rowOff>
    </xdr:to>
    <xdr:graphicFrame macro="">
      <xdr:nvGraphicFramePr>
        <xdr:cNvPr id="3" name="Chart 2">
          <a:extLst>
            <a:ext uri="{FF2B5EF4-FFF2-40B4-BE49-F238E27FC236}">
              <a16:creationId xmlns:a16="http://schemas.microsoft.com/office/drawing/2014/main" id="{AF4310F1-3B3A-4E1E-8FE4-00712637DD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D1821-5BCB-4EB1-AB96-DDE049041235}">
  <dimension ref="A1:C52"/>
  <sheetViews>
    <sheetView topLeftCell="A13" workbookViewId="0">
      <selection activeCell="A43" sqref="A43"/>
    </sheetView>
  </sheetViews>
  <sheetFormatPr defaultRowHeight="15" x14ac:dyDescent="0.25"/>
  <cols>
    <col min="1" max="1" width="28.28515625" bestFit="1" customWidth="1"/>
    <col min="2" max="2" width="64" customWidth="1"/>
    <col min="3" max="3" width="49.7109375" bestFit="1" customWidth="1"/>
  </cols>
  <sheetData>
    <row r="1" spans="1:3" x14ac:dyDescent="0.25">
      <c r="A1" s="58" t="s">
        <v>41</v>
      </c>
      <c r="B1" s="58" t="s">
        <v>79</v>
      </c>
      <c r="C1" s="58" t="s">
        <v>40</v>
      </c>
    </row>
    <row r="2" spans="1:3" ht="90" customHeight="1" x14ac:dyDescent="0.25">
      <c r="A2" s="10" t="s">
        <v>34</v>
      </c>
      <c r="B2" s="11" t="s">
        <v>80</v>
      </c>
      <c r="C2" s="10" t="s">
        <v>33</v>
      </c>
    </row>
    <row r="3" spans="1:3" ht="99" x14ac:dyDescent="0.25">
      <c r="A3" s="10" t="s">
        <v>35</v>
      </c>
      <c r="B3" s="12" t="s">
        <v>81</v>
      </c>
      <c r="C3" s="10" t="s">
        <v>33</v>
      </c>
    </row>
    <row r="4" spans="1:3" x14ac:dyDescent="0.25">
      <c r="A4" s="10"/>
      <c r="B4" s="10"/>
      <c r="C4" s="10"/>
    </row>
    <row r="5" spans="1:3" ht="78.75" x14ac:dyDescent="0.25">
      <c r="A5" s="10" t="s">
        <v>37</v>
      </c>
      <c r="B5" s="12" t="s">
        <v>103</v>
      </c>
      <c r="C5" s="10" t="s">
        <v>36</v>
      </c>
    </row>
    <row r="6" spans="1:3" x14ac:dyDescent="0.25">
      <c r="A6" s="10"/>
      <c r="B6" s="10"/>
      <c r="C6" s="10"/>
    </row>
    <row r="7" spans="1:3" x14ac:dyDescent="0.25">
      <c r="A7" s="10"/>
      <c r="B7" s="10"/>
      <c r="C7" s="10"/>
    </row>
    <row r="8" spans="1:3" ht="78.75" x14ac:dyDescent="0.25">
      <c r="A8" s="10" t="s">
        <v>39</v>
      </c>
      <c r="B8" s="36" t="s">
        <v>104</v>
      </c>
      <c r="C8" s="10" t="s">
        <v>38</v>
      </c>
    </row>
    <row r="9" spans="1:3" x14ac:dyDescent="0.25">
      <c r="A9" s="10"/>
      <c r="B9" s="10"/>
      <c r="C9" s="10"/>
    </row>
    <row r="10" spans="1:3" x14ac:dyDescent="0.25">
      <c r="A10" s="10"/>
      <c r="B10" s="10"/>
      <c r="C10" s="10"/>
    </row>
    <row r="11" spans="1:3" ht="83.25" x14ac:dyDescent="0.25">
      <c r="A11" s="10" t="s">
        <v>43</v>
      </c>
      <c r="B11" s="36" t="s">
        <v>114</v>
      </c>
      <c r="C11" s="10" t="s">
        <v>42</v>
      </c>
    </row>
    <row r="12" spans="1:3" x14ac:dyDescent="0.25">
      <c r="A12" s="10"/>
      <c r="B12" s="10"/>
      <c r="C12" s="10"/>
    </row>
    <row r="13" spans="1:3" x14ac:dyDescent="0.25">
      <c r="A13" s="10" t="s">
        <v>45</v>
      </c>
      <c r="B13" s="59" t="s">
        <v>195</v>
      </c>
      <c r="C13" s="10" t="s">
        <v>44</v>
      </c>
    </row>
    <row r="14" spans="1:3" x14ac:dyDescent="0.25">
      <c r="A14" s="10"/>
      <c r="B14" s="59"/>
      <c r="C14" s="10"/>
    </row>
    <row r="15" spans="1:3" x14ac:dyDescent="0.25">
      <c r="A15" s="10" t="s">
        <v>45</v>
      </c>
      <c r="B15" s="59"/>
      <c r="C15" s="10" t="s">
        <v>46</v>
      </c>
    </row>
    <row r="16" spans="1:3" x14ac:dyDescent="0.25">
      <c r="A16" s="10"/>
      <c r="B16" s="59"/>
      <c r="C16" s="10"/>
    </row>
    <row r="17" spans="1:3" x14ac:dyDescent="0.25">
      <c r="A17" s="10" t="s">
        <v>45</v>
      </c>
      <c r="B17" s="59"/>
      <c r="C17" s="10" t="s">
        <v>47</v>
      </c>
    </row>
    <row r="18" spans="1:3" x14ac:dyDescent="0.25">
      <c r="A18" s="10"/>
      <c r="B18" s="10"/>
      <c r="C18" s="10"/>
    </row>
    <row r="19" spans="1:3" ht="117" x14ac:dyDescent="0.25">
      <c r="A19" s="10" t="s">
        <v>78</v>
      </c>
      <c r="B19" s="12" t="s">
        <v>196</v>
      </c>
      <c r="C19" s="54" t="s">
        <v>77</v>
      </c>
    </row>
    <row r="22" spans="1:3" x14ac:dyDescent="0.25">
      <c r="A22" s="58" t="s">
        <v>85</v>
      </c>
      <c r="B22" s="58" t="s">
        <v>84</v>
      </c>
      <c r="C22" s="58" t="s">
        <v>93</v>
      </c>
    </row>
    <row r="23" spans="1:3" x14ac:dyDescent="0.25">
      <c r="A23" t="s">
        <v>82</v>
      </c>
      <c r="B23" t="s">
        <v>86</v>
      </c>
    </row>
    <row r="24" spans="1:3" x14ac:dyDescent="0.25">
      <c r="A24" t="s">
        <v>88</v>
      </c>
      <c r="B24" s="37" t="s">
        <v>87</v>
      </c>
    </row>
    <row r="25" spans="1:3" x14ac:dyDescent="0.25">
      <c r="A25" t="s">
        <v>89</v>
      </c>
      <c r="B25" s="37" t="s">
        <v>90</v>
      </c>
    </row>
    <row r="26" spans="1:3" x14ac:dyDescent="0.25">
      <c r="B26" s="37"/>
    </row>
    <row r="27" spans="1:3" x14ac:dyDescent="0.25">
      <c r="A27" t="s">
        <v>17</v>
      </c>
      <c r="B27" s="37" t="s">
        <v>91</v>
      </c>
      <c r="C27" t="s">
        <v>94</v>
      </c>
    </row>
    <row r="28" spans="1:3" x14ac:dyDescent="0.25">
      <c r="A28" t="s">
        <v>16</v>
      </c>
      <c r="B28" s="37" t="s">
        <v>92</v>
      </c>
    </row>
    <row r="29" spans="1:3" x14ac:dyDescent="0.25">
      <c r="B29" s="37"/>
    </row>
    <row r="30" spans="1:3" x14ac:dyDescent="0.25">
      <c r="A30" t="s">
        <v>96</v>
      </c>
      <c r="B30" s="37" t="s">
        <v>92</v>
      </c>
      <c r="C30" t="s">
        <v>37</v>
      </c>
    </row>
    <row r="31" spans="1:3" x14ac:dyDescent="0.25">
      <c r="A31" t="s">
        <v>97</v>
      </c>
      <c r="B31" s="37" t="s">
        <v>98</v>
      </c>
      <c r="C31" t="s">
        <v>37</v>
      </c>
    </row>
    <row r="32" spans="1:3" x14ac:dyDescent="0.25">
      <c r="A32" t="s">
        <v>101</v>
      </c>
      <c r="B32" s="37" t="s">
        <v>99</v>
      </c>
      <c r="C32" t="s">
        <v>37</v>
      </c>
    </row>
    <row r="33" spans="1:3" x14ac:dyDescent="0.25">
      <c r="A33" t="s">
        <v>102</v>
      </c>
      <c r="B33" s="37" t="s">
        <v>100</v>
      </c>
      <c r="C33" t="s">
        <v>37</v>
      </c>
    </row>
    <row r="34" spans="1:3" x14ac:dyDescent="0.25">
      <c r="B34" s="37"/>
    </row>
    <row r="35" spans="1:3" x14ac:dyDescent="0.25">
      <c r="A35" t="s">
        <v>106</v>
      </c>
      <c r="B35" s="37" t="s">
        <v>105</v>
      </c>
      <c r="C35" t="s">
        <v>39</v>
      </c>
    </row>
    <row r="36" spans="1:3" x14ac:dyDescent="0.25">
      <c r="B36" s="37"/>
    </row>
    <row r="37" spans="1:3" ht="30" x14ac:dyDescent="0.25">
      <c r="A37" t="s">
        <v>109</v>
      </c>
      <c r="B37" s="37" t="s">
        <v>115</v>
      </c>
      <c r="C37" t="s">
        <v>43</v>
      </c>
    </row>
    <row r="38" spans="1:3" x14ac:dyDescent="0.25">
      <c r="A38" t="s">
        <v>116</v>
      </c>
      <c r="B38" s="37" t="s">
        <v>119</v>
      </c>
      <c r="C38" t="s">
        <v>43</v>
      </c>
    </row>
    <row r="39" spans="1:3" x14ac:dyDescent="0.25">
      <c r="A39" t="s">
        <v>117</v>
      </c>
      <c r="B39" s="37" t="s">
        <v>118</v>
      </c>
      <c r="C39" t="s">
        <v>43</v>
      </c>
    </row>
    <row r="40" spans="1:3" x14ac:dyDescent="0.25">
      <c r="B40" s="37"/>
    </row>
    <row r="41" spans="1:3" x14ac:dyDescent="0.25">
      <c r="A41" t="s">
        <v>124</v>
      </c>
      <c r="B41" s="38" t="s">
        <v>122</v>
      </c>
      <c r="C41" t="s">
        <v>45</v>
      </c>
    </row>
    <row r="42" spans="1:3" x14ac:dyDescent="0.25">
      <c r="A42" t="s">
        <v>284</v>
      </c>
      <c r="B42" s="38" t="s">
        <v>123</v>
      </c>
      <c r="C42" t="s">
        <v>45</v>
      </c>
    </row>
    <row r="43" spans="1:3" x14ac:dyDescent="0.25">
      <c r="A43" t="s">
        <v>285</v>
      </c>
      <c r="B43" s="39" t="s">
        <v>125</v>
      </c>
      <c r="C43" t="s">
        <v>45</v>
      </c>
    </row>
    <row r="44" spans="1:3" x14ac:dyDescent="0.25">
      <c r="B44" s="37"/>
    </row>
    <row r="45" spans="1:3" ht="30" x14ac:dyDescent="0.25">
      <c r="A45" t="s">
        <v>135</v>
      </c>
      <c r="B45" s="37" t="s">
        <v>136</v>
      </c>
      <c r="C45" t="s">
        <v>45</v>
      </c>
    </row>
    <row r="46" spans="1:3" x14ac:dyDescent="0.25">
      <c r="B46" s="37"/>
    </row>
    <row r="47" spans="1:3" ht="17.25" x14ac:dyDescent="0.25">
      <c r="A47" t="s">
        <v>137</v>
      </c>
      <c r="B47" s="37" t="s">
        <v>140</v>
      </c>
      <c r="C47" t="s">
        <v>45</v>
      </c>
    </row>
    <row r="48" spans="1:3" ht="47.25" x14ac:dyDescent="0.25">
      <c r="A48" t="s">
        <v>127</v>
      </c>
      <c r="B48" s="37" t="s">
        <v>138</v>
      </c>
      <c r="C48" t="s">
        <v>45</v>
      </c>
    </row>
    <row r="49" spans="1:3" ht="17.25" x14ac:dyDescent="0.25">
      <c r="A49" t="s">
        <v>141</v>
      </c>
      <c r="B49" s="37" t="s">
        <v>139</v>
      </c>
      <c r="C49" t="s">
        <v>45</v>
      </c>
    </row>
    <row r="50" spans="1:3" x14ac:dyDescent="0.25">
      <c r="B50" s="37"/>
    </row>
    <row r="51" spans="1:3" ht="30" x14ac:dyDescent="0.25">
      <c r="A51" t="s">
        <v>71</v>
      </c>
      <c r="B51" s="37" t="s">
        <v>142</v>
      </c>
      <c r="C51" t="s">
        <v>45</v>
      </c>
    </row>
    <row r="52" spans="1:3" ht="30" x14ac:dyDescent="0.25">
      <c r="A52" t="s">
        <v>72</v>
      </c>
      <c r="B52" s="37" t="s">
        <v>143</v>
      </c>
      <c r="C52" t="s">
        <v>45</v>
      </c>
    </row>
  </sheetData>
  <mergeCells count="1">
    <mergeCell ref="B13:B1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31229-02C5-4454-AF2B-D6DD222BB9DB}">
  <sheetPr>
    <tabColor rgb="FF7030A0"/>
  </sheetPr>
  <dimension ref="A1:Y193"/>
  <sheetViews>
    <sheetView topLeftCell="A118" zoomScale="85" zoomScaleNormal="85" workbookViewId="0">
      <selection activeCell="P3" sqref="P3"/>
    </sheetView>
  </sheetViews>
  <sheetFormatPr defaultRowHeight="15" x14ac:dyDescent="0.25"/>
  <cols>
    <col min="13" max="13" width="13.42578125" bestFit="1" customWidth="1"/>
  </cols>
  <sheetData>
    <row r="1" spans="1:16" s="5" customFormat="1" x14ac:dyDescent="0.25">
      <c r="A1" s="5" t="s">
        <v>82</v>
      </c>
      <c r="G1" s="5" t="s">
        <v>14</v>
      </c>
      <c r="M1" s="5" t="s">
        <v>13</v>
      </c>
    </row>
    <row r="2" spans="1:16" s="5" customFormat="1" x14ac:dyDescent="0.25">
      <c r="A2" s="5" t="s">
        <v>29</v>
      </c>
      <c r="B2" s="5" t="s">
        <v>2</v>
      </c>
      <c r="C2" s="5" t="s">
        <v>3</v>
      </c>
      <c r="D2" s="5" t="s">
        <v>8</v>
      </c>
      <c r="G2" s="5" t="s">
        <v>29</v>
      </c>
      <c r="H2" s="5" t="s">
        <v>2</v>
      </c>
      <c r="I2" s="5" t="s">
        <v>3</v>
      </c>
      <c r="J2" s="5" t="s">
        <v>8</v>
      </c>
      <c r="M2" s="5" t="s">
        <v>29</v>
      </c>
      <c r="N2" s="5" t="s">
        <v>2</v>
      </c>
      <c r="O2" s="5" t="s">
        <v>3</v>
      </c>
      <c r="P2" s="5" t="s">
        <v>8</v>
      </c>
    </row>
    <row r="3" spans="1:16" x14ac:dyDescent="0.25">
      <c r="D3" t="s">
        <v>9</v>
      </c>
      <c r="J3" t="s">
        <v>9</v>
      </c>
      <c r="P3" t="s">
        <v>9</v>
      </c>
    </row>
    <row r="4" spans="1:16" x14ac:dyDescent="0.25">
      <c r="A4" t="s">
        <v>30</v>
      </c>
      <c r="B4" t="s">
        <v>6</v>
      </c>
      <c r="C4" t="s">
        <v>6</v>
      </c>
      <c r="D4" t="s">
        <v>6</v>
      </c>
      <c r="G4" t="s">
        <v>30</v>
      </c>
      <c r="H4" t="s">
        <v>6</v>
      </c>
      <c r="I4" t="s">
        <v>6</v>
      </c>
      <c r="J4" t="s">
        <v>6</v>
      </c>
      <c r="M4" t="s">
        <v>30</v>
      </c>
      <c r="N4" t="s">
        <v>6</v>
      </c>
      <c r="O4" t="s">
        <v>6</v>
      </c>
      <c r="P4" t="s">
        <v>6</v>
      </c>
    </row>
    <row r="5" spans="1:16" x14ac:dyDescent="0.25">
      <c r="A5">
        <v>25.053333333333331</v>
      </c>
      <c r="B5">
        <v>6.050533333333334</v>
      </c>
      <c r="C5">
        <v>5.6328999999999994</v>
      </c>
      <c r="D5">
        <v>8.2885000000000009</v>
      </c>
      <c r="G5">
        <v>24.994999999999997</v>
      </c>
      <c r="H5">
        <v>5.7483000000000004</v>
      </c>
      <c r="I5">
        <v>4.5992999999999995</v>
      </c>
      <c r="J5">
        <v>7.3617999999999997</v>
      </c>
      <c r="M5">
        <v>24.95</v>
      </c>
      <c r="N5">
        <v>33.521314571167238</v>
      </c>
      <c r="O5">
        <v>24.302000000000003</v>
      </c>
      <c r="P5">
        <v>40.117999999999995</v>
      </c>
    </row>
    <row r="6" spans="1:16" x14ac:dyDescent="0.25">
      <c r="A6">
        <v>25.973333333333333</v>
      </c>
      <c r="B6">
        <v>6.1993333333333327</v>
      </c>
      <c r="C6">
        <v>5.6348999999999991</v>
      </c>
      <c r="D6">
        <v>8.4066333333333336</v>
      </c>
      <c r="G6">
        <v>25.965</v>
      </c>
      <c r="H6">
        <v>5.7942</v>
      </c>
      <c r="I6">
        <v>4.4010999999999996</v>
      </c>
      <c r="J6">
        <v>7.2766000000000002</v>
      </c>
      <c r="M6">
        <v>26</v>
      </c>
      <c r="N6">
        <v>32.270914847363024</v>
      </c>
      <c r="O6">
        <v>24.221999999999998</v>
      </c>
      <c r="P6">
        <v>39.750999999999998</v>
      </c>
    </row>
    <row r="7" spans="1:16" x14ac:dyDescent="0.25">
      <c r="A7">
        <v>26.98</v>
      </c>
      <c r="B7">
        <v>6.3317000000000005</v>
      </c>
      <c r="C7">
        <v>5.5180999999999996</v>
      </c>
      <c r="D7">
        <v>8.4224333333333323</v>
      </c>
      <c r="G7">
        <v>26.99</v>
      </c>
      <c r="H7">
        <v>5.6183999999999994</v>
      </c>
      <c r="I7">
        <v>4.3624500000000008</v>
      </c>
      <c r="J7">
        <v>7.1135000000000002</v>
      </c>
      <c r="M7">
        <v>27.040000000000003</v>
      </c>
      <c r="N7">
        <v>33.927218316976102</v>
      </c>
      <c r="O7">
        <v>25.299166666666665</v>
      </c>
      <c r="P7">
        <v>41.235500000000002</v>
      </c>
    </row>
    <row r="8" spans="1:16" x14ac:dyDescent="0.25">
      <c r="A8">
        <v>28.013333333333332</v>
      </c>
      <c r="B8">
        <v>6.662466666666667</v>
      </c>
      <c r="C8">
        <v>5.55</v>
      </c>
      <c r="D8">
        <v>8.7021999999999995</v>
      </c>
      <c r="G8">
        <v>28.024999999999999</v>
      </c>
      <c r="H8">
        <v>5.5095999999999998</v>
      </c>
      <c r="I8">
        <v>4.1442499999999995</v>
      </c>
      <c r="J8">
        <v>6.8944999999999999</v>
      </c>
      <c r="M8">
        <v>28.069999999999997</v>
      </c>
      <c r="N8">
        <v>32.563660959479364</v>
      </c>
      <c r="O8">
        <v>24.71466666666667</v>
      </c>
      <c r="P8">
        <v>40.521000000000001</v>
      </c>
    </row>
    <row r="9" spans="1:16" x14ac:dyDescent="0.25">
      <c r="A9">
        <v>29.040000000000003</v>
      </c>
      <c r="B9">
        <v>6.6048666666666662</v>
      </c>
      <c r="C9">
        <v>6.2983666666666664</v>
      </c>
      <c r="D9">
        <v>9.155266666666666</v>
      </c>
      <c r="G9">
        <v>29.05</v>
      </c>
      <c r="H9">
        <v>5.50535</v>
      </c>
      <c r="I9">
        <v>4.2606000000000002</v>
      </c>
      <c r="J9">
        <v>6.9615500000000008</v>
      </c>
      <c r="M9">
        <v>29.09</v>
      </c>
      <c r="N9">
        <v>33.454149382593762</v>
      </c>
      <c r="O9">
        <v>26.742999999999999</v>
      </c>
      <c r="P9">
        <v>41.230000000000004</v>
      </c>
    </row>
    <row r="10" spans="1:16" x14ac:dyDescent="0.25">
      <c r="A10">
        <v>30.060000000000002</v>
      </c>
      <c r="B10">
        <v>7.1785333333333332</v>
      </c>
      <c r="C10">
        <v>6.4461666666666666</v>
      </c>
      <c r="D10">
        <v>9.6756999999999991</v>
      </c>
      <c r="G10">
        <v>30.08</v>
      </c>
      <c r="H10">
        <v>5.5210000000000008</v>
      </c>
      <c r="I10">
        <v>4.0863499999999995</v>
      </c>
      <c r="J10">
        <v>6.8704000000000001</v>
      </c>
      <c r="M10">
        <v>30.11</v>
      </c>
      <c r="N10">
        <v>35.839280459770116</v>
      </c>
      <c r="O10">
        <v>26.998666666666665</v>
      </c>
      <c r="P10">
        <v>43.084000000000003</v>
      </c>
    </row>
    <row r="11" spans="1:16" x14ac:dyDescent="0.25">
      <c r="A11">
        <v>31.076666666666668</v>
      </c>
      <c r="B11">
        <v>8.2575333333333329</v>
      </c>
      <c r="C11">
        <v>7.5846666666666671</v>
      </c>
      <c r="D11">
        <v>11.254599999999998</v>
      </c>
      <c r="G11">
        <v>31.1</v>
      </c>
      <c r="H11">
        <v>5.4074499999999999</v>
      </c>
      <c r="I11">
        <v>4.0611999999999995</v>
      </c>
      <c r="J11">
        <v>6.7628000000000004</v>
      </c>
      <c r="M11">
        <v>31.123333333333335</v>
      </c>
      <c r="N11">
        <v>36.977098010368501</v>
      </c>
      <c r="O11">
        <v>26.939833333333329</v>
      </c>
      <c r="P11">
        <v>43.630499999999998</v>
      </c>
    </row>
    <row r="12" spans="1:16" x14ac:dyDescent="0.25">
      <c r="A12">
        <v>32.083333333333336</v>
      </c>
      <c r="B12">
        <v>10.271366666666667</v>
      </c>
      <c r="C12">
        <v>9.5343999999999998</v>
      </c>
      <c r="D12">
        <v>14.027966666666666</v>
      </c>
      <c r="G12">
        <v>32.11</v>
      </c>
      <c r="H12">
        <v>5.1701499999999996</v>
      </c>
      <c r="I12">
        <v>4.0864500000000001</v>
      </c>
      <c r="J12">
        <v>6.5902000000000003</v>
      </c>
      <c r="M12">
        <v>32.133333333333333</v>
      </c>
      <c r="N12">
        <v>39.443280559215339</v>
      </c>
      <c r="O12">
        <v>28.250166666666662</v>
      </c>
      <c r="P12">
        <v>46.859499999999997</v>
      </c>
    </row>
    <row r="13" spans="1:16" x14ac:dyDescent="0.25">
      <c r="A13">
        <v>33.086666666666666</v>
      </c>
      <c r="B13">
        <v>12.374033333333335</v>
      </c>
      <c r="C13">
        <v>10.213566666666667</v>
      </c>
      <c r="D13">
        <v>16.093500000000002</v>
      </c>
      <c r="G13">
        <v>33.119999999999997</v>
      </c>
      <c r="H13">
        <v>5.4018499999999996</v>
      </c>
      <c r="I13">
        <v>4.2079000000000004</v>
      </c>
      <c r="J13">
        <v>6.8489000000000004</v>
      </c>
      <c r="M13">
        <v>33.139999999999993</v>
      </c>
      <c r="N13">
        <v>42.46921806685949</v>
      </c>
      <c r="O13">
        <v>31.667166666666663</v>
      </c>
      <c r="P13">
        <v>48.9955</v>
      </c>
    </row>
    <row r="14" spans="1:16" x14ac:dyDescent="0.25">
      <c r="A14">
        <v>34.096666666666664</v>
      </c>
      <c r="B14">
        <v>14.823566666666666</v>
      </c>
      <c r="C14">
        <v>12.717033333333333</v>
      </c>
      <c r="D14">
        <v>19.558266666666665</v>
      </c>
      <c r="G14">
        <v>34.130000000000003</v>
      </c>
      <c r="H14">
        <v>5.4824000000000002</v>
      </c>
      <c r="I14">
        <v>4.3736999999999995</v>
      </c>
      <c r="J14">
        <v>7.0137</v>
      </c>
      <c r="M14">
        <v>34.15</v>
      </c>
      <c r="N14">
        <v>45.138030861135235</v>
      </c>
      <c r="O14">
        <v>32.718499999999999</v>
      </c>
      <c r="P14">
        <v>51.802499999999995</v>
      </c>
    </row>
    <row r="15" spans="1:16" x14ac:dyDescent="0.25">
      <c r="A15">
        <v>35.096666666666671</v>
      </c>
      <c r="B15">
        <v>22.974333333333334</v>
      </c>
      <c r="C15">
        <v>16.595099999999999</v>
      </c>
      <c r="D15">
        <v>28.386333333333337</v>
      </c>
      <c r="G15">
        <v>35.14</v>
      </c>
      <c r="H15">
        <v>6.5649999999999995</v>
      </c>
      <c r="I15">
        <v>5.6172000000000004</v>
      </c>
      <c r="J15">
        <v>8.6735000000000007</v>
      </c>
      <c r="M15">
        <v>35.153333333333336</v>
      </c>
      <c r="N15">
        <v>51.820613284219142</v>
      </c>
      <c r="O15">
        <v>36.214499999999994</v>
      </c>
      <c r="P15">
        <v>59.208500000000001</v>
      </c>
    </row>
    <row r="16" spans="1:16" x14ac:dyDescent="0.25">
      <c r="A16">
        <v>36.093333333333334</v>
      </c>
      <c r="B16">
        <v>27.987666666666669</v>
      </c>
      <c r="C16">
        <v>20.458666666666666</v>
      </c>
      <c r="D16">
        <v>34.681000000000004</v>
      </c>
      <c r="G16">
        <v>36.144999999999996</v>
      </c>
      <c r="H16">
        <v>8.9086499999999997</v>
      </c>
      <c r="I16">
        <v>7.1683000000000003</v>
      </c>
      <c r="J16">
        <v>11.436200000000001</v>
      </c>
      <c r="M16">
        <v>36.156666666666666</v>
      </c>
      <c r="N16">
        <v>58.051230196529254</v>
      </c>
      <c r="O16">
        <v>42.549166666666665</v>
      </c>
      <c r="P16">
        <v>64.567499999999995</v>
      </c>
    </row>
    <row r="17" spans="1:16" x14ac:dyDescent="0.25">
      <c r="A17">
        <v>37.096666666666664</v>
      </c>
      <c r="B17">
        <v>34.283999999999999</v>
      </c>
      <c r="C17">
        <v>23.799666666666667</v>
      </c>
      <c r="D17">
        <v>41.741999999999997</v>
      </c>
      <c r="G17">
        <v>37.15</v>
      </c>
      <c r="H17">
        <v>10.152099999999999</v>
      </c>
      <c r="I17">
        <v>8.59</v>
      </c>
      <c r="J17">
        <v>13.310600000000001</v>
      </c>
      <c r="M17">
        <v>37.153333333333336</v>
      </c>
      <c r="N17">
        <v>63.971508842732099</v>
      </c>
      <c r="O17">
        <v>44.927999999999997</v>
      </c>
      <c r="P17">
        <v>69.816999999999993</v>
      </c>
    </row>
    <row r="18" spans="1:16" x14ac:dyDescent="0.25">
      <c r="A18">
        <v>38.089999999999996</v>
      </c>
      <c r="B18">
        <v>42.113999999999997</v>
      </c>
      <c r="C18">
        <v>28.534000000000002</v>
      </c>
      <c r="D18">
        <v>50.912333333333329</v>
      </c>
      <c r="G18">
        <v>38.15</v>
      </c>
      <c r="H18">
        <v>14.495150000000001</v>
      </c>
      <c r="I18">
        <v>9.9028999999999989</v>
      </c>
      <c r="J18">
        <v>17.558299999999999</v>
      </c>
      <c r="M18">
        <v>38.153333333333336</v>
      </c>
      <c r="N18">
        <v>71.195213620329469</v>
      </c>
      <c r="O18">
        <v>50.21200000000001</v>
      </c>
      <c r="P18">
        <v>77.346000000000004</v>
      </c>
    </row>
    <row r="19" spans="1:16" x14ac:dyDescent="0.25">
      <c r="A19">
        <v>39.086666666666666</v>
      </c>
      <c r="B19">
        <v>50.265666666666675</v>
      </c>
      <c r="C19">
        <v>32.81733333333333</v>
      </c>
      <c r="D19">
        <v>60.078666666666663</v>
      </c>
      <c r="G19">
        <v>39.15</v>
      </c>
      <c r="H19">
        <v>16.361550000000001</v>
      </c>
      <c r="I19">
        <v>13.0311</v>
      </c>
      <c r="J19">
        <v>20.936</v>
      </c>
      <c r="M19">
        <v>39.163333333333334</v>
      </c>
      <c r="N19">
        <v>75.351078982662742</v>
      </c>
      <c r="O19">
        <v>52.449666666666673</v>
      </c>
      <c r="P19">
        <v>81.686999999999998</v>
      </c>
    </row>
    <row r="20" spans="1:16" x14ac:dyDescent="0.25">
      <c r="A20">
        <v>40.083333333333336</v>
      </c>
      <c r="B20">
        <v>58.530666666666662</v>
      </c>
      <c r="C20">
        <v>36.831333333333333</v>
      </c>
      <c r="D20">
        <v>69.166666666666671</v>
      </c>
      <c r="G20">
        <v>40.155000000000001</v>
      </c>
      <c r="H20">
        <v>21.545400000000001</v>
      </c>
      <c r="I20">
        <v>14.36495</v>
      </c>
      <c r="J20">
        <v>25.969749999999998</v>
      </c>
      <c r="M20">
        <v>40.163333333333334</v>
      </c>
      <c r="N20">
        <v>94.224809955257271</v>
      </c>
      <c r="O20">
        <v>66.367500000000007</v>
      </c>
      <c r="P20">
        <v>100.08850000000001</v>
      </c>
    </row>
    <row r="21" spans="1:16" x14ac:dyDescent="0.25">
      <c r="A21">
        <v>41.08</v>
      </c>
      <c r="B21">
        <v>66.023666666666671</v>
      </c>
      <c r="C21">
        <v>40.641999999999996</v>
      </c>
      <c r="D21">
        <v>77.560666666666677</v>
      </c>
      <c r="G21">
        <v>41.16</v>
      </c>
      <c r="H21">
        <v>25.833400000000001</v>
      </c>
      <c r="I21">
        <v>17.096550000000001</v>
      </c>
      <c r="J21">
        <v>31.148400000000002</v>
      </c>
      <c r="M21">
        <v>41.163333333333334</v>
      </c>
      <c r="N21">
        <v>101.5161997511036</v>
      </c>
      <c r="O21">
        <v>67.655000000000001</v>
      </c>
      <c r="P21">
        <v>109.376</v>
      </c>
    </row>
    <row r="22" spans="1:16" x14ac:dyDescent="0.25">
      <c r="A22">
        <v>42.073333333333331</v>
      </c>
      <c r="B22">
        <v>79.954666666666654</v>
      </c>
      <c r="C22">
        <v>44.204666666666668</v>
      </c>
      <c r="D22">
        <v>91.380333333333326</v>
      </c>
      <c r="G22">
        <v>42.16</v>
      </c>
      <c r="H22">
        <v>34.165950000000002</v>
      </c>
      <c r="I22">
        <v>23.8795</v>
      </c>
      <c r="J22">
        <v>42.153000000000006</v>
      </c>
      <c r="M22">
        <v>42.163333333333334</v>
      </c>
      <c r="N22">
        <v>109.2075401750199</v>
      </c>
      <c r="O22">
        <v>73.521500000000003</v>
      </c>
      <c r="P22">
        <v>115.89250000000001</v>
      </c>
    </row>
    <row r="23" spans="1:16" x14ac:dyDescent="0.25">
      <c r="A23">
        <v>43.07</v>
      </c>
      <c r="B23">
        <v>89.667666666666662</v>
      </c>
      <c r="C23">
        <v>46.818999999999996</v>
      </c>
      <c r="D23">
        <v>101.157</v>
      </c>
      <c r="G23">
        <v>43.164999999999999</v>
      </c>
      <c r="H23">
        <v>41.867000000000004</v>
      </c>
      <c r="I23">
        <v>22.14385</v>
      </c>
      <c r="J23">
        <v>47.416000000000004</v>
      </c>
      <c r="M23">
        <v>43.166666666666664</v>
      </c>
      <c r="N23">
        <v>122.7767252359356</v>
      </c>
      <c r="O23">
        <v>82.626999999999995</v>
      </c>
      <c r="P23">
        <v>130.102</v>
      </c>
    </row>
    <row r="24" spans="1:16" x14ac:dyDescent="0.25">
      <c r="A24">
        <v>44.06</v>
      </c>
      <c r="B24">
        <v>96.65000000000002</v>
      </c>
      <c r="C24">
        <v>55.186999999999991</v>
      </c>
      <c r="D24">
        <v>111.37</v>
      </c>
      <c r="G24">
        <v>44.164999999999999</v>
      </c>
      <c r="H24">
        <v>58.528500000000001</v>
      </c>
      <c r="I24">
        <v>33.369999999999997</v>
      </c>
      <c r="J24">
        <v>67.400999999999996</v>
      </c>
      <c r="M24">
        <v>44.166666666666664</v>
      </c>
      <c r="N24">
        <v>130.4723489408899</v>
      </c>
      <c r="O24">
        <v>86.537999999999997</v>
      </c>
      <c r="P24">
        <v>138.02500000000001</v>
      </c>
    </row>
    <row r="25" spans="1:16" x14ac:dyDescent="0.25">
      <c r="A25">
        <v>45.06</v>
      </c>
      <c r="B25">
        <v>106.767</v>
      </c>
      <c r="C25">
        <v>57.283999999999992</v>
      </c>
      <c r="D25">
        <v>121.23899999999999</v>
      </c>
      <c r="G25">
        <v>45.164999999999999</v>
      </c>
      <c r="H25">
        <v>64.485500000000002</v>
      </c>
      <c r="I25">
        <v>41.533999999999999</v>
      </c>
      <c r="J25">
        <v>77.493499999999997</v>
      </c>
      <c r="M25">
        <v>45.166666666666664</v>
      </c>
      <c r="N25">
        <v>138.78714023913287</v>
      </c>
      <c r="O25">
        <v>93.204333333333338</v>
      </c>
      <c r="P25">
        <v>146.04499999999999</v>
      </c>
    </row>
    <row r="26" spans="1:16" x14ac:dyDescent="0.25">
      <c r="A26">
        <v>46.056666666666672</v>
      </c>
      <c r="B26">
        <v>115.22700000000002</v>
      </c>
      <c r="C26">
        <v>59.975000000000001</v>
      </c>
      <c r="D26">
        <v>129.93700000000001</v>
      </c>
      <c r="G26">
        <v>46.164999999999999</v>
      </c>
      <c r="H26">
        <v>79.986999999999995</v>
      </c>
      <c r="I26">
        <v>42.917000000000002</v>
      </c>
      <c r="J26">
        <v>90.848500000000001</v>
      </c>
      <c r="M26">
        <v>46.166666666666664</v>
      </c>
      <c r="N26">
        <v>147.42103968088216</v>
      </c>
      <c r="O26">
        <v>96.781999999999996</v>
      </c>
      <c r="P26">
        <v>155.255</v>
      </c>
    </row>
    <row r="27" spans="1:16" x14ac:dyDescent="0.25">
      <c r="A27">
        <v>47.053333333333335</v>
      </c>
      <c r="B27">
        <v>123.49299999999999</v>
      </c>
      <c r="C27">
        <v>60.581666666666671</v>
      </c>
      <c r="D27">
        <v>137.572</v>
      </c>
      <c r="G27">
        <v>47.164999999999999</v>
      </c>
      <c r="H27">
        <v>91.372500000000002</v>
      </c>
      <c r="I27">
        <v>44.462499999999999</v>
      </c>
      <c r="J27">
        <v>101.6675</v>
      </c>
      <c r="M27">
        <v>47.166666666666664</v>
      </c>
      <c r="N27">
        <v>157.74806871435018</v>
      </c>
      <c r="O27">
        <v>103.46866666666666</v>
      </c>
      <c r="P27">
        <v>166.39500000000001</v>
      </c>
    </row>
    <row r="28" spans="1:16" x14ac:dyDescent="0.25">
      <c r="A28">
        <v>48.04666666666666</v>
      </c>
      <c r="B28">
        <v>131.37066666666666</v>
      </c>
      <c r="C28">
        <v>63.762</v>
      </c>
      <c r="D28">
        <v>146.06</v>
      </c>
      <c r="G28">
        <v>48.164999999999999</v>
      </c>
      <c r="H28">
        <v>101.47049999999999</v>
      </c>
      <c r="I28">
        <v>52.914999999999992</v>
      </c>
      <c r="J28">
        <v>114.53049999999999</v>
      </c>
      <c r="M28">
        <v>48.163333333333334</v>
      </c>
      <c r="N28">
        <v>164.84579535340131</v>
      </c>
      <c r="O28">
        <v>107.01400000000001</v>
      </c>
      <c r="P28">
        <v>172.77500000000001</v>
      </c>
    </row>
    <row r="29" spans="1:16" x14ac:dyDescent="0.25">
      <c r="A29">
        <v>49.043333333333329</v>
      </c>
      <c r="B29">
        <v>142.88</v>
      </c>
      <c r="C29">
        <v>66.63666666666667</v>
      </c>
      <c r="D29">
        <v>157.66</v>
      </c>
      <c r="G29">
        <v>49.17</v>
      </c>
      <c r="H29">
        <v>110.78999999999999</v>
      </c>
      <c r="I29">
        <v>55.658999999999999</v>
      </c>
      <c r="J29">
        <v>124.05699999999999</v>
      </c>
      <c r="M29">
        <v>49.166666666666664</v>
      </c>
      <c r="N29">
        <v>175.53726838562173</v>
      </c>
      <c r="O29">
        <v>113.63133333333333</v>
      </c>
      <c r="P29">
        <v>183.61</v>
      </c>
    </row>
    <row r="30" spans="1:16" x14ac:dyDescent="0.25">
      <c r="A30">
        <v>50.036666666666669</v>
      </c>
      <c r="B30">
        <v>149.4</v>
      </c>
      <c r="C30">
        <v>69.346000000000004</v>
      </c>
      <c r="D30">
        <v>164.72666666666666</v>
      </c>
      <c r="G30">
        <v>50.164999999999999</v>
      </c>
      <c r="H30">
        <v>123.90350000000001</v>
      </c>
      <c r="I30">
        <v>60.295500000000004</v>
      </c>
      <c r="J30">
        <v>137.80500000000001</v>
      </c>
      <c r="M30">
        <v>50.166666666666664</v>
      </c>
      <c r="N30">
        <v>182.1602395886201</v>
      </c>
      <c r="O30">
        <v>118.343</v>
      </c>
      <c r="P30">
        <v>191.3</v>
      </c>
    </row>
    <row r="31" spans="1:16" x14ac:dyDescent="0.25">
      <c r="A31">
        <v>51.033333333333331</v>
      </c>
      <c r="B31">
        <v>159.03</v>
      </c>
      <c r="C31">
        <v>71.097666666666669</v>
      </c>
      <c r="D31">
        <v>174.21333333333334</v>
      </c>
      <c r="G31">
        <v>51.164999999999999</v>
      </c>
      <c r="H31">
        <v>130.41</v>
      </c>
      <c r="I31">
        <v>59.6265</v>
      </c>
      <c r="J31">
        <v>143.465</v>
      </c>
      <c r="M31">
        <v>51.166666666666664</v>
      </c>
      <c r="N31">
        <v>178.38570136993852</v>
      </c>
      <c r="O31">
        <v>116.20166666666667</v>
      </c>
      <c r="P31">
        <v>191.25</v>
      </c>
    </row>
    <row r="32" spans="1:16" x14ac:dyDescent="0.25">
      <c r="A32">
        <v>52.026666666666671</v>
      </c>
      <c r="B32">
        <v>161.44999999999999</v>
      </c>
      <c r="C32">
        <v>74.726333333333329</v>
      </c>
      <c r="D32">
        <v>177.90666666666667</v>
      </c>
      <c r="G32">
        <v>52.164999999999999</v>
      </c>
      <c r="H32">
        <v>139.57499999999999</v>
      </c>
      <c r="I32">
        <v>63.906500000000001</v>
      </c>
      <c r="J32">
        <v>153.58000000000001</v>
      </c>
      <c r="M32">
        <v>52.169999999999995</v>
      </c>
      <c r="N32">
        <v>184.68107843137253</v>
      </c>
      <c r="O32">
        <v>120.98166666666668</v>
      </c>
      <c r="P32">
        <v>197.16000000000003</v>
      </c>
    </row>
    <row r="33" spans="1:16" x14ac:dyDescent="0.25">
      <c r="A33">
        <v>53.02</v>
      </c>
      <c r="B33">
        <v>169.76666666666668</v>
      </c>
      <c r="C33">
        <v>77.288666666666657</v>
      </c>
      <c r="D33">
        <v>186.62</v>
      </c>
      <c r="G33">
        <v>53.17</v>
      </c>
      <c r="H33">
        <v>145.03</v>
      </c>
      <c r="I33">
        <v>63.591499999999996</v>
      </c>
      <c r="J33">
        <v>158.36500000000001</v>
      </c>
      <c r="M33">
        <v>53.166666666666664</v>
      </c>
      <c r="N33">
        <v>190.37319494697442</v>
      </c>
      <c r="O33">
        <v>123.15199999999999</v>
      </c>
      <c r="P33">
        <v>203.65</v>
      </c>
    </row>
    <row r="34" spans="1:16" x14ac:dyDescent="0.25">
      <c r="A34">
        <v>54.016666666666673</v>
      </c>
      <c r="B34">
        <v>175.11666666666667</v>
      </c>
      <c r="C34">
        <v>79.529333333333341</v>
      </c>
      <c r="D34">
        <v>192.33666666666667</v>
      </c>
      <c r="G34">
        <v>54.17</v>
      </c>
      <c r="H34">
        <v>153.25</v>
      </c>
      <c r="I34">
        <v>66.298000000000002</v>
      </c>
      <c r="J34">
        <v>167.005</v>
      </c>
      <c r="M34">
        <v>54.169999999999995</v>
      </c>
      <c r="N34">
        <v>192.6846505859055</v>
      </c>
      <c r="O34">
        <v>126.85266666666666</v>
      </c>
      <c r="P34">
        <v>208.9</v>
      </c>
    </row>
    <row r="35" spans="1:16" x14ac:dyDescent="0.25">
      <c r="A35">
        <v>55.01</v>
      </c>
      <c r="B35">
        <v>183.79</v>
      </c>
      <c r="C35">
        <v>80.798666666666676</v>
      </c>
      <c r="D35">
        <v>200.78666666666663</v>
      </c>
      <c r="G35">
        <v>55.17</v>
      </c>
      <c r="H35">
        <v>160.255</v>
      </c>
      <c r="I35">
        <v>65.569999999999993</v>
      </c>
      <c r="J35">
        <v>173.185</v>
      </c>
      <c r="M35">
        <v>55.169999999999995</v>
      </c>
      <c r="N35">
        <v>193.85969064170294</v>
      </c>
      <c r="O35">
        <v>129.97400000000002</v>
      </c>
      <c r="P35">
        <v>213.47000000000003</v>
      </c>
    </row>
    <row r="36" spans="1:16" x14ac:dyDescent="0.25">
      <c r="A36">
        <v>56.006666666666668</v>
      </c>
      <c r="B36">
        <v>187.16333333333333</v>
      </c>
      <c r="C36">
        <v>84.399666666666675</v>
      </c>
      <c r="D36">
        <v>205.36666666666667</v>
      </c>
      <c r="G36">
        <v>56.17</v>
      </c>
      <c r="H36">
        <v>165.13</v>
      </c>
      <c r="I36">
        <v>70.640500000000003</v>
      </c>
      <c r="J36">
        <v>179.64999999999998</v>
      </c>
      <c r="M36">
        <v>56.169999999999995</v>
      </c>
      <c r="N36">
        <v>187.55667298939082</v>
      </c>
      <c r="O36">
        <v>123.99633333333333</v>
      </c>
      <c r="P36">
        <v>203.76</v>
      </c>
    </row>
    <row r="37" spans="1:16" x14ac:dyDescent="0.25">
      <c r="A37">
        <v>57</v>
      </c>
      <c r="B37">
        <v>193.72666666666669</v>
      </c>
      <c r="C37">
        <v>79.208333333333329</v>
      </c>
      <c r="D37">
        <v>209.33</v>
      </c>
      <c r="G37">
        <v>57.17</v>
      </c>
      <c r="H37">
        <v>173.98000000000002</v>
      </c>
      <c r="I37">
        <v>74.284999999999997</v>
      </c>
      <c r="J37">
        <v>189.185</v>
      </c>
      <c r="M37">
        <v>57.169999999999995</v>
      </c>
      <c r="N37">
        <v>179.50528963117608</v>
      </c>
      <c r="O37">
        <v>118.17100000000001</v>
      </c>
      <c r="P37">
        <v>199.66499999999999</v>
      </c>
    </row>
    <row r="38" spans="1:16" x14ac:dyDescent="0.25">
      <c r="A38">
        <v>57.993333333333339</v>
      </c>
      <c r="B38">
        <v>196.88666666666668</v>
      </c>
      <c r="C38">
        <v>86.858666666666679</v>
      </c>
      <c r="D38">
        <v>215.24333333333334</v>
      </c>
      <c r="G38">
        <v>58.17</v>
      </c>
      <c r="H38">
        <v>178.01499999999999</v>
      </c>
      <c r="I38">
        <v>72.027500000000003</v>
      </c>
      <c r="J38">
        <v>192.07499999999999</v>
      </c>
      <c r="M38">
        <v>58.169999999999995</v>
      </c>
      <c r="N38">
        <v>177.75692035709267</v>
      </c>
      <c r="O38">
        <v>120.00100000000002</v>
      </c>
      <c r="P38">
        <v>197.17500000000001</v>
      </c>
    </row>
    <row r="39" spans="1:16" x14ac:dyDescent="0.25">
      <c r="A39">
        <v>58.99</v>
      </c>
      <c r="B39">
        <v>204.71333333333334</v>
      </c>
      <c r="C39">
        <v>84.363</v>
      </c>
      <c r="D39">
        <v>221.45000000000002</v>
      </c>
      <c r="G39">
        <v>59.17</v>
      </c>
      <c r="H39">
        <v>179.69499999999999</v>
      </c>
      <c r="I39">
        <v>72.668000000000006</v>
      </c>
      <c r="J39">
        <v>193.845</v>
      </c>
      <c r="M39">
        <v>59.169999999999995</v>
      </c>
      <c r="N39">
        <v>170.11696622216883</v>
      </c>
      <c r="O39">
        <v>116.61133333333333</v>
      </c>
      <c r="P39">
        <v>185.07999999999998</v>
      </c>
    </row>
    <row r="40" spans="1:16" x14ac:dyDescent="0.25">
      <c r="A40">
        <v>59.986666666666672</v>
      </c>
      <c r="B40">
        <v>204.34666666666666</v>
      </c>
      <c r="C40">
        <v>84.144999999999996</v>
      </c>
      <c r="D40">
        <v>220.99666666666667</v>
      </c>
      <c r="G40">
        <v>60.17</v>
      </c>
      <c r="H40">
        <v>185.47499999999999</v>
      </c>
      <c r="I40">
        <v>75.245999999999995</v>
      </c>
      <c r="J40">
        <v>200.17500000000001</v>
      </c>
      <c r="M40">
        <v>60.169999999999995</v>
      </c>
      <c r="N40">
        <v>161.33609820726204</v>
      </c>
      <c r="O40">
        <v>109.41833333333334</v>
      </c>
      <c r="P40">
        <v>178.63499999999999</v>
      </c>
    </row>
    <row r="41" spans="1:16" x14ac:dyDescent="0.25">
      <c r="A41">
        <v>60.98</v>
      </c>
      <c r="B41">
        <v>204.5566666666667</v>
      </c>
      <c r="C41">
        <v>90.37533333333333</v>
      </c>
      <c r="D41">
        <v>223.64333333333335</v>
      </c>
      <c r="G41">
        <v>61.17</v>
      </c>
      <c r="H41">
        <v>191.45499999999998</v>
      </c>
      <c r="I41">
        <v>76.521500000000003</v>
      </c>
      <c r="J41">
        <v>206.185</v>
      </c>
      <c r="M41">
        <v>61.169999999999995</v>
      </c>
      <c r="N41">
        <v>144.33004592523901</v>
      </c>
      <c r="O41">
        <v>97.783333333333346</v>
      </c>
      <c r="P41">
        <v>160.01</v>
      </c>
    </row>
    <row r="42" spans="1:16" x14ac:dyDescent="0.25">
      <c r="A42">
        <v>61.973333333333336</v>
      </c>
      <c r="B42">
        <v>206.93333333333331</v>
      </c>
      <c r="C42">
        <v>88.100333333333325</v>
      </c>
      <c r="D42">
        <v>224.91</v>
      </c>
      <c r="G42">
        <v>62.17</v>
      </c>
      <c r="H42">
        <v>193.69</v>
      </c>
      <c r="I42">
        <v>77.96350000000001</v>
      </c>
      <c r="J42">
        <v>208.81</v>
      </c>
      <c r="M42">
        <v>62.169999999999995</v>
      </c>
      <c r="N42">
        <v>128.09033120902714</v>
      </c>
      <c r="O42">
        <v>86.009999999999991</v>
      </c>
      <c r="P42">
        <v>141.85</v>
      </c>
    </row>
    <row r="43" spans="1:16" x14ac:dyDescent="0.25">
      <c r="A43">
        <v>62.97</v>
      </c>
      <c r="B43">
        <v>204.27333333333331</v>
      </c>
      <c r="C43">
        <v>93.475333333333325</v>
      </c>
      <c r="D43">
        <v>224.66666666666666</v>
      </c>
      <c r="G43">
        <v>63.17</v>
      </c>
      <c r="H43">
        <v>196.345</v>
      </c>
      <c r="I43">
        <v>80.278999999999996</v>
      </c>
      <c r="J43">
        <v>212.13499999999999</v>
      </c>
      <c r="M43">
        <v>63.169999999999995</v>
      </c>
      <c r="N43">
        <v>114.21924939180609</v>
      </c>
      <c r="O43">
        <v>80.259333333333345</v>
      </c>
      <c r="P43">
        <v>125.85</v>
      </c>
    </row>
    <row r="44" spans="1:16" x14ac:dyDescent="0.25">
      <c r="A44">
        <v>63.963333333333331</v>
      </c>
      <c r="B44">
        <v>200.80333333333331</v>
      </c>
      <c r="C44">
        <v>87.946333333333328</v>
      </c>
      <c r="D44">
        <v>219.24</v>
      </c>
      <c r="G44">
        <v>64.17</v>
      </c>
      <c r="H44">
        <v>198.69</v>
      </c>
      <c r="I44">
        <v>80.117999999999995</v>
      </c>
      <c r="J44">
        <v>214.24</v>
      </c>
      <c r="M44">
        <v>64.17</v>
      </c>
      <c r="N44">
        <v>113.35786581279319</v>
      </c>
      <c r="O44">
        <v>76.7</v>
      </c>
      <c r="P44">
        <v>120.82599999999999</v>
      </c>
    </row>
    <row r="45" spans="1:16" x14ac:dyDescent="0.25">
      <c r="A45">
        <v>64.959999999999994</v>
      </c>
      <c r="B45">
        <v>197.95999999999995</v>
      </c>
      <c r="C45">
        <v>94.463333333333324</v>
      </c>
      <c r="D45">
        <v>219.34333333333333</v>
      </c>
      <c r="G45">
        <v>65.17</v>
      </c>
      <c r="H45">
        <v>200.16499999999999</v>
      </c>
      <c r="I45">
        <v>81.316000000000003</v>
      </c>
      <c r="J45">
        <v>216.06</v>
      </c>
      <c r="M45">
        <v>65.17</v>
      </c>
      <c r="N45">
        <v>93.737024379924904</v>
      </c>
      <c r="O45">
        <v>66.266833333333324</v>
      </c>
      <c r="P45">
        <v>101.8785</v>
      </c>
    </row>
    <row r="46" spans="1:16" x14ac:dyDescent="0.25">
      <c r="A46">
        <v>65.953333333333333</v>
      </c>
      <c r="B46">
        <v>195.42333333333332</v>
      </c>
      <c r="C46">
        <v>92.685000000000002</v>
      </c>
      <c r="D46">
        <v>216.30666666666664</v>
      </c>
      <c r="G46">
        <v>66.17</v>
      </c>
      <c r="H46">
        <v>200.29500000000002</v>
      </c>
      <c r="I46">
        <v>80.25800000000001</v>
      </c>
      <c r="J46">
        <v>215.77499999999998</v>
      </c>
      <c r="M46">
        <v>66.17</v>
      </c>
      <c r="N46">
        <v>80.946923215602723</v>
      </c>
      <c r="O46">
        <v>58.921333333333337</v>
      </c>
      <c r="P46">
        <v>89.850999999999999</v>
      </c>
    </row>
    <row r="47" spans="1:16" x14ac:dyDescent="0.25">
      <c r="A47">
        <v>66.946666666666673</v>
      </c>
      <c r="B47">
        <v>189.56000000000003</v>
      </c>
      <c r="C47">
        <v>87.902000000000001</v>
      </c>
      <c r="D47">
        <v>208.99</v>
      </c>
      <c r="G47">
        <v>67.17</v>
      </c>
      <c r="H47">
        <v>196.69499999999999</v>
      </c>
      <c r="I47">
        <v>82.371499999999997</v>
      </c>
      <c r="J47">
        <v>213.285</v>
      </c>
      <c r="M47">
        <v>67.17</v>
      </c>
      <c r="N47">
        <v>69.617671817576749</v>
      </c>
      <c r="O47">
        <v>48.741166666666665</v>
      </c>
      <c r="P47">
        <v>78.42349999999999</v>
      </c>
    </row>
    <row r="48" spans="1:16" x14ac:dyDescent="0.25">
      <c r="A48">
        <v>67.943333333333328</v>
      </c>
      <c r="B48">
        <v>178.18999999999997</v>
      </c>
      <c r="C48">
        <v>87.443666666666672</v>
      </c>
      <c r="D48">
        <v>198.49666666666667</v>
      </c>
      <c r="G48">
        <v>68.17</v>
      </c>
      <c r="H48">
        <v>191.73500000000001</v>
      </c>
      <c r="I48">
        <v>78.3095</v>
      </c>
      <c r="J48">
        <v>207.12</v>
      </c>
      <c r="M48">
        <v>68.17</v>
      </c>
      <c r="N48">
        <v>64.894118270253841</v>
      </c>
      <c r="O48">
        <v>47.654666666666664</v>
      </c>
      <c r="P48">
        <v>73.495000000000005</v>
      </c>
    </row>
    <row r="49" spans="1:16" x14ac:dyDescent="0.25">
      <c r="A49">
        <v>68.94</v>
      </c>
      <c r="B49">
        <v>169.81</v>
      </c>
      <c r="C49">
        <v>82.543000000000006</v>
      </c>
      <c r="D49">
        <v>188.83</v>
      </c>
      <c r="G49">
        <v>69.17</v>
      </c>
      <c r="H49">
        <v>184.13</v>
      </c>
      <c r="I49">
        <v>80.64500000000001</v>
      </c>
      <c r="J49">
        <v>201.01499999999999</v>
      </c>
      <c r="M49">
        <v>69.17</v>
      </c>
      <c r="N49">
        <v>60.503914822668882</v>
      </c>
      <c r="O49">
        <v>46.518666666666668</v>
      </c>
      <c r="P49">
        <v>68.281000000000006</v>
      </c>
    </row>
    <row r="50" spans="1:16" x14ac:dyDescent="0.25">
      <c r="A50">
        <v>69.933333333333337</v>
      </c>
      <c r="B50">
        <v>159.67999999999998</v>
      </c>
      <c r="C50">
        <v>83.332999999999998</v>
      </c>
      <c r="D50">
        <v>180.16333333333333</v>
      </c>
      <c r="G50">
        <v>70.17</v>
      </c>
      <c r="H50">
        <v>174.98500000000001</v>
      </c>
      <c r="I50">
        <v>79.799499999999995</v>
      </c>
      <c r="J50">
        <v>192.32</v>
      </c>
      <c r="M50">
        <v>70.17</v>
      </c>
      <c r="N50">
        <v>54.500885292164675</v>
      </c>
      <c r="O50">
        <v>39.542166666666667</v>
      </c>
      <c r="P50">
        <v>62.341499999999996</v>
      </c>
    </row>
    <row r="51" spans="1:16" x14ac:dyDescent="0.25">
      <c r="A51">
        <v>70.930000000000007</v>
      </c>
      <c r="B51">
        <v>148.38</v>
      </c>
      <c r="C51">
        <v>79.62133333333334</v>
      </c>
      <c r="D51">
        <v>168.41333333333333</v>
      </c>
      <c r="G51">
        <v>71.17</v>
      </c>
      <c r="H51">
        <v>160.57499999999999</v>
      </c>
      <c r="I51">
        <v>74.117500000000007</v>
      </c>
      <c r="J51">
        <v>176.86</v>
      </c>
      <c r="M51">
        <v>71.17</v>
      </c>
      <c r="N51">
        <v>54.702368584437089</v>
      </c>
      <c r="O51">
        <v>40.621000000000002</v>
      </c>
      <c r="P51">
        <v>63.038000000000004</v>
      </c>
    </row>
    <row r="52" spans="1:16" x14ac:dyDescent="0.25">
      <c r="A52">
        <v>71.923333333333332</v>
      </c>
      <c r="B52">
        <v>139.05866666666665</v>
      </c>
      <c r="C52">
        <v>77.049666666666667</v>
      </c>
      <c r="D52">
        <v>159.15666666666667</v>
      </c>
      <c r="G52">
        <v>72.17</v>
      </c>
      <c r="H52">
        <v>147.655</v>
      </c>
      <c r="I52">
        <v>70.972999999999999</v>
      </c>
      <c r="J52">
        <v>163.82499999999999</v>
      </c>
      <c r="M52">
        <v>72.17</v>
      </c>
      <c r="N52">
        <v>54.120230768084021</v>
      </c>
      <c r="O52">
        <v>40.836999999999996</v>
      </c>
      <c r="P52">
        <v>63.122</v>
      </c>
    </row>
    <row r="53" spans="1:16" x14ac:dyDescent="0.25">
      <c r="A53">
        <v>72.92</v>
      </c>
      <c r="B53">
        <v>126.944</v>
      </c>
      <c r="C53">
        <v>76.320999999999998</v>
      </c>
      <c r="D53">
        <v>148.14400000000001</v>
      </c>
      <c r="G53">
        <v>73.17</v>
      </c>
      <c r="H53">
        <v>143.32999999999998</v>
      </c>
      <c r="I53">
        <v>66.956000000000003</v>
      </c>
      <c r="J53">
        <v>158.20500000000001</v>
      </c>
      <c r="M53">
        <v>73.17</v>
      </c>
      <c r="N53">
        <v>54.517248612098747</v>
      </c>
      <c r="O53">
        <v>43.265500000000003</v>
      </c>
      <c r="P53">
        <v>63.0565</v>
      </c>
    </row>
    <row r="54" spans="1:16" x14ac:dyDescent="0.25">
      <c r="A54">
        <v>73.913333333333341</v>
      </c>
      <c r="B54">
        <v>116.53866666666666</v>
      </c>
      <c r="C54">
        <v>68.569333333333333</v>
      </c>
      <c r="D54">
        <v>135.26833333333335</v>
      </c>
      <c r="G54">
        <v>74.180000000000007</v>
      </c>
      <c r="H54">
        <v>129.73499999999999</v>
      </c>
      <c r="I54">
        <v>64.787999999999997</v>
      </c>
      <c r="J54">
        <v>145.02500000000001</v>
      </c>
      <c r="M54">
        <v>74.173333333333346</v>
      </c>
      <c r="N54">
        <v>49.275764880524207</v>
      </c>
      <c r="O54">
        <v>37.085000000000001</v>
      </c>
      <c r="P54">
        <v>57.368000000000002</v>
      </c>
    </row>
    <row r="55" spans="1:16" x14ac:dyDescent="0.25">
      <c r="A55">
        <v>74.910000000000011</v>
      </c>
      <c r="B55">
        <v>106.947</v>
      </c>
      <c r="C55">
        <v>64.122</v>
      </c>
      <c r="D55">
        <v>124.71100000000001</v>
      </c>
      <c r="G55">
        <v>75.175000000000011</v>
      </c>
      <c r="H55">
        <v>116.07499999999999</v>
      </c>
      <c r="I55">
        <v>57.430999999999997</v>
      </c>
      <c r="J55">
        <v>129.505</v>
      </c>
      <c r="M55">
        <v>75.17</v>
      </c>
      <c r="N55">
        <v>52.837406730455903</v>
      </c>
      <c r="O55">
        <v>39.412499999999994</v>
      </c>
      <c r="P55">
        <v>61.111499999999992</v>
      </c>
    </row>
    <row r="56" spans="1:16" x14ac:dyDescent="0.25">
      <c r="A56">
        <v>75.90666666666668</v>
      </c>
      <c r="B56">
        <v>101.63433333333334</v>
      </c>
      <c r="C56">
        <v>59.169333333333334</v>
      </c>
      <c r="D56">
        <v>117.64133333333332</v>
      </c>
      <c r="G56">
        <v>76.175000000000011</v>
      </c>
      <c r="H56">
        <v>105.965</v>
      </c>
      <c r="I56">
        <v>53.701999999999998</v>
      </c>
      <c r="J56">
        <v>118.795</v>
      </c>
      <c r="M56">
        <v>76.173333333333332</v>
      </c>
      <c r="N56">
        <v>50.855894628705606</v>
      </c>
      <c r="O56">
        <v>39.618166666666667</v>
      </c>
      <c r="P56">
        <v>60.484499999999997</v>
      </c>
    </row>
    <row r="57" spans="1:16" x14ac:dyDescent="0.25">
      <c r="A57">
        <v>76.903333333333336</v>
      </c>
      <c r="B57">
        <v>92.285000000000011</v>
      </c>
      <c r="C57">
        <v>57.099333333333334</v>
      </c>
      <c r="D57">
        <v>108.54433333333334</v>
      </c>
      <c r="G57">
        <v>77.180000000000007</v>
      </c>
      <c r="H57">
        <v>99.027000000000001</v>
      </c>
      <c r="I57">
        <v>49.506</v>
      </c>
      <c r="J57">
        <v>110.715</v>
      </c>
      <c r="M57">
        <v>77.180000000000007</v>
      </c>
      <c r="N57">
        <v>48.68330768158372</v>
      </c>
      <c r="O57">
        <v>38.439333333333337</v>
      </c>
      <c r="P57">
        <v>56.09</v>
      </c>
    </row>
    <row r="58" spans="1:16" x14ac:dyDescent="0.25">
      <c r="A58">
        <v>77.896666666666675</v>
      </c>
      <c r="B58">
        <v>87.574666666666658</v>
      </c>
      <c r="C58">
        <v>51.906333333333329</v>
      </c>
      <c r="D58">
        <v>101.83966666666667</v>
      </c>
      <c r="G58">
        <v>78.180000000000007</v>
      </c>
      <c r="H58">
        <v>92.652999999999992</v>
      </c>
      <c r="I58">
        <v>50.816499999999998</v>
      </c>
      <c r="J58">
        <v>105.685</v>
      </c>
      <c r="M58">
        <v>78.180000000000007</v>
      </c>
      <c r="N58">
        <v>53.022532007131225</v>
      </c>
      <c r="O58">
        <v>35.699333333333335</v>
      </c>
      <c r="P58">
        <v>52.835999999999999</v>
      </c>
    </row>
    <row r="59" spans="1:16" x14ac:dyDescent="0.25">
      <c r="A59">
        <v>78.893333333333331</v>
      </c>
      <c r="B59">
        <v>81.252666666666656</v>
      </c>
      <c r="C59">
        <v>50.370666666666665</v>
      </c>
      <c r="D59">
        <v>95.62</v>
      </c>
      <c r="G59">
        <v>79.180000000000007</v>
      </c>
      <c r="H59">
        <v>89.130499999999998</v>
      </c>
      <c r="I59">
        <v>48.120000000000005</v>
      </c>
      <c r="J59">
        <v>101.3075</v>
      </c>
      <c r="M59">
        <v>79.180000000000007</v>
      </c>
      <c r="N59">
        <v>45.548725152544506</v>
      </c>
      <c r="O59">
        <v>35.020166666666668</v>
      </c>
      <c r="P59">
        <v>52.983499999999999</v>
      </c>
    </row>
    <row r="60" spans="1:16" x14ac:dyDescent="0.25">
      <c r="A60">
        <v>79.88666666666667</v>
      </c>
      <c r="B60">
        <v>77.85733333333333</v>
      </c>
      <c r="C60">
        <v>47.343333333333334</v>
      </c>
      <c r="D60">
        <v>91.178666666666672</v>
      </c>
      <c r="G60">
        <v>80.175000000000011</v>
      </c>
      <c r="H60">
        <v>87.467000000000013</v>
      </c>
      <c r="I60">
        <v>42.913499999999999</v>
      </c>
      <c r="J60">
        <v>97.44550000000001</v>
      </c>
      <c r="M60">
        <v>80.180000000000007</v>
      </c>
      <c r="N60">
        <v>47.353531273886745</v>
      </c>
      <c r="O60">
        <v>38.499333333333333</v>
      </c>
      <c r="P60">
        <v>54.956000000000003</v>
      </c>
    </row>
    <row r="61" spans="1:16" x14ac:dyDescent="0.25">
      <c r="A61">
        <v>80.88000000000001</v>
      </c>
      <c r="B61">
        <v>70.326999999999998</v>
      </c>
      <c r="C61">
        <v>45.579000000000001</v>
      </c>
      <c r="D61">
        <v>83.855000000000004</v>
      </c>
      <c r="G61">
        <v>81.180000000000007</v>
      </c>
      <c r="H61">
        <v>83.273499999999999</v>
      </c>
      <c r="I61">
        <v>45.586500000000001</v>
      </c>
      <c r="J61">
        <v>94.93950000000001</v>
      </c>
      <c r="M61">
        <v>81.180000000000007</v>
      </c>
      <c r="N61">
        <v>45.940910543975065</v>
      </c>
      <c r="O61">
        <v>34.689166666666672</v>
      </c>
      <c r="P61">
        <v>54.3005</v>
      </c>
    </row>
    <row r="62" spans="1:16" x14ac:dyDescent="0.25">
      <c r="A62">
        <v>81.876666666666679</v>
      </c>
      <c r="B62">
        <v>65.834999999999994</v>
      </c>
      <c r="C62">
        <v>41.786000000000001</v>
      </c>
      <c r="D62">
        <v>77.985333333333344</v>
      </c>
      <c r="G62">
        <v>82.18</v>
      </c>
      <c r="H62">
        <v>81.697500000000005</v>
      </c>
      <c r="I62">
        <v>44.397500000000001</v>
      </c>
      <c r="J62">
        <v>92.986500000000007</v>
      </c>
      <c r="M62">
        <v>82.18</v>
      </c>
      <c r="N62">
        <v>44.106804413731844</v>
      </c>
      <c r="O62">
        <v>33.99816666666667</v>
      </c>
      <c r="P62">
        <v>52.465499999999999</v>
      </c>
    </row>
    <row r="63" spans="1:16" x14ac:dyDescent="0.25">
      <c r="A63">
        <v>82.87</v>
      </c>
      <c r="B63">
        <v>57.486333333333334</v>
      </c>
      <c r="C63">
        <v>38.231333333333332</v>
      </c>
      <c r="D63">
        <v>69.061333333333337</v>
      </c>
      <c r="G63">
        <v>83.18</v>
      </c>
      <c r="H63">
        <v>79.584499999999991</v>
      </c>
      <c r="I63">
        <v>40.936499999999995</v>
      </c>
      <c r="J63">
        <v>89.533000000000001</v>
      </c>
      <c r="M63">
        <v>83.18</v>
      </c>
      <c r="N63">
        <v>45.196808436400637</v>
      </c>
      <c r="O63">
        <v>36.087333333333333</v>
      </c>
      <c r="P63">
        <v>54.3</v>
      </c>
    </row>
    <row r="64" spans="1:16" x14ac:dyDescent="0.25">
      <c r="A64">
        <v>83.866666666666674</v>
      </c>
      <c r="B64">
        <v>53.331333333333333</v>
      </c>
      <c r="C64">
        <v>35.55533333333333</v>
      </c>
      <c r="D64">
        <v>64.11666666666666</v>
      </c>
      <c r="G64">
        <v>84.18</v>
      </c>
      <c r="H64">
        <v>76.50200000000001</v>
      </c>
      <c r="I64">
        <v>43.778999999999996</v>
      </c>
      <c r="J64">
        <v>88.153999999999996</v>
      </c>
      <c r="M64">
        <v>84.18</v>
      </c>
      <c r="N64">
        <v>46.27367425014328</v>
      </c>
      <c r="O64">
        <v>35.776499999999999</v>
      </c>
      <c r="P64">
        <v>55.064499999999995</v>
      </c>
    </row>
    <row r="65" spans="1:16" x14ac:dyDescent="0.25">
      <c r="A65">
        <v>84.863333333333344</v>
      </c>
      <c r="B65">
        <v>51.632333333333328</v>
      </c>
      <c r="C65">
        <v>32.31433333333333</v>
      </c>
      <c r="D65">
        <v>60.920666666666669</v>
      </c>
      <c r="G65">
        <v>85.18</v>
      </c>
      <c r="H65">
        <v>65.858500000000006</v>
      </c>
      <c r="I65">
        <v>40.345500000000001</v>
      </c>
      <c r="J65">
        <v>77.235500000000002</v>
      </c>
      <c r="M65">
        <v>85.18</v>
      </c>
      <c r="N65">
        <v>46.858551071193766</v>
      </c>
      <c r="O65">
        <v>36.380999999999993</v>
      </c>
      <c r="P65">
        <v>54.445999999999998</v>
      </c>
    </row>
    <row r="66" spans="1:16" x14ac:dyDescent="0.25">
      <c r="A66">
        <v>85.856666666666669</v>
      </c>
      <c r="B66">
        <v>49.52</v>
      </c>
      <c r="C66">
        <v>30.84866666666667</v>
      </c>
      <c r="D66">
        <v>58.354999999999997</v>
      </c>
      <c r="G66">
        <v>86.18</v>
      </c>
      <c r="H66">
        <v>64.537499999999994</v>
      </c>
      <c r="I66">
        <v>38.057000000000002</v>
      </c>
      <c r="J66">
        <v>74.924000000000007</v>
      </c>
      <c r="M66">
        <v>86.18</v>
      </c>
      <c r="N66">
        <v>57.388684717504134</v>
      </c>
      <c r="O66">
        <v>41.258499999999998</v>
      </c>
      <c r="P66">
        <v>68.100500000000011</v>
      </c>
    </row>
    <row r="67" spans="1:16" x14ac:dyDescent="0.25">
      <c r="A67">
        <v>86.850000000000009</v>
      </c>
      <c r="B67">
        <v>46.919666666666664</v>
      </c>
      <c r="C67">
        <v>28.23266666666667</v>
      </c>
      <c r="D67">
        <v>54.794666666666672</v>
      </c>
      <c r="G67">
        <v>87.18</v>
      </c>
      <c r="H67">
        <v>64.031999999999996</v>
      </c>
      <c r="I67">
        <v>39.658999999999999</v>
      </c>
      <c r="J67">
        <v>75.328000000000003</v>
      </c>
      <c r="M67">
        <v>87.18</v>
      </c>
      <c r="N67">
        <v>60.940468249760492</v>
      </c>
      <c r="O67">
        <v>46.973500000000001</v>
      </c>
      <c r="P67">
        <v>71.80449999999999</v>
      </c>
    </row>
    <row r="68" spans="1:16" x14ac:dyDescent="0.25">
      <c r="A68">
        <v>87.843333333333348</v>
      </c>
      <c r="B68">
        <v>46.728666666666669</v>
      </c>
      <c r="C68">
        <v>28.710333333333335</v>
      </c>
      <c r="D68">
        <v>54.94466666666667</v>
      </c>
      <c r="G68">
        <v>88.18</v>
      </c>
      <c r="H68">
        <v>65.447499999999991</v>
      </c>
      <c r="I68">
        <v>35.086500000000001</v>
      </c>
      <c r="J68">
        <v>74.265500000000003</v>
      </c>
      <c r="M68">
        <v>88.18</v>
      </c>
      <c r="N68">
        <v>67.743353724117682</v>
      </c>
      <c r="O68">
        <v>49.027833333333326</v>
      </c>
      <c r="P68">
        <v>79.830500000000001</v>
      </c>
    </row>
    <row r="69" spans="1:16" x14ac:dyDescent="0.25">
      <c r="A69">
        <v>88.843333333333348</v>
      </c>
      <c r="B69">
        <v>49.407000000000004</v>
      </c>
      <c r="C69">
        <v>28.743666666666666</v>
      </c>
      <c r="D69">
        <v>57.182333333333339</v>
      </c>
      <c r="G69">
        <v>89.18</v>
      </c>
      <c r="H69">
        <v>65.724500000000006</v>
      </c>
      <c r="I69">
        <v>37.261000000000003</v>
      </c>
      <c r="J69">
        <v>75.623500000000007</v>
      </c>
      <c r="M69">
        <v>89.18</v>
      </c>
      <c r="N69">
        <v>97.283294793326078</v>
      </c>
      <c r="O69">
        <v>56.67733333333333</v>
      </c>
      <c r="P69">
        <v>94.61699999999999</v>
      </c>
    </row>
    <row r="70" spans="1:16" x14ac:dyDescent="0.25">
      <c r="A70">
        <v>89.839999999999989</v>
      </c>
      <c r="B70">
        <v>42.517043366666663</v>
      </c>
      <c r="C70">
        <v>33.329000000000001</v>
      </c>
      <c r="D70">
        <v>60.906666666666666</v>
      </c>
      <c r="G70">
        <v>90.185000000000002</v>
      </c>
      <c r="H70">
        <v>61.540999999999997</v>
      </c>
      <c r="I70">
        <v>34.976500000000001</v>
      </c>
      <c r="J70">
        <v>71.173000000000002</v>
      </c>
      <c r="M70">
        <v>90.18</v>
      </c>
      <c r="N70">
        <v>92.296662090717248</v>
      </c>
      <c r="O70">
        <v>63.933333333333337</v>
      </c>
      <c r="P70">
        <v>111.705</v>
      </c>
    </row>
    <row r="71" spans="1:16" x14ac:dyDescent="0.25">
      <c r="A71">
        <v>90.833333333333329</v>
      </c>
      <c r="B71">
        <v>67.858666666666664</v>
      </c>
      <c r="C71">
        <v>27.419333333333331</v>
      </c>
      <c r="D71">
        <v>73.434333333333328</v>
      </c>
      <c r="G71">
        <v>91.18</v>
      </c>
      <c r="H71">
        <v>77.367000000000004</v>
      </c>
      <c r="I71">
        <v>36.356999999999999</v>
      </c>
      <c r="J71">
        <v>85.528500000000008</v>
      </c>
      <c r="M71">
        <v>91.186666666666667</v>
      </c>
      <c r="N71">
        <v>111.74533333333333</v>
      </c>
      <c r="O71">
        <v>76.191333333333333</v>
      </c>
      <c r="P71">
        <v>129.92000000000002</v>
      </c>
    </row>
    <row r="72" spans="1:16" x14ac:dyDescent="0.25">
      <c r="A72">
        <v>91.826666666666668</v>
      </c>
      <c r="B72">
        <v>82.350666666666669</v>
      </c>
      <c r="C72">
        <v>32.651666666666664</v>
      </c>
      <c r="D72">
        <v>88.702333333333328</v>
      </c>
      <c r="G72">
        <v>92.18</v>
      </c>
      <c r="H72">
        <v>90.646500000000003</v>
      </c>
      <c r="I72">
        <v>35.519500000000001</v>
      </c>
      <c r="J72">
        <v>97.455000000000013</v>
      </c>
      <c r="M72">
        <v>92.183333333333337</v>
      </c>
      <c r="N72">
        <v>133.64724443710068</v>
      </c>
      <c r="O72">
        <v>88.516000000000005</v>
      </c>
      <c r="P72">
        <v>152.155</v>
      </c>
    </row>
    <row r="73" spans="1:16" x14ac:dyDescent="0.25">
      <c r="A73">
        <v>92.826666666666668</v>
      </c>
      <c r="B73">
        <v>98.971333333333334</v>
      </c>
      <c r="C73">
        <v>33.990333333333332</v>
      </c>
      <c r="D73">
        <v>104.66033333333333</v>
      </c>
      <c r="G73">
        <v>93.18</v>
      </c>
      <c r="H73">
        <v>111.015</v>
      </c>
      <c r="I73">
        <v>41.914500000000004</v>
      </c>
      <c r="J73">
        <v>118.66499999999999</v>
      </c>
      <c r="M73">
        <v>93.186666666666667</v>
      </c>
      <c r="N73">
        <v>157.22762026037026</v>
      </c>
      <c r="O73">
        <v>103.30233333333332</v>
      </c>
      <c r="P73">
        <v>175.80500000000001</v>
      </c>
    </row>
    <row r="74" spans="1:16" x14ac:dyDescent="0.25">
      <c r="A74">
        <v>93.816666666666677</v>
      </c>
      <c r="B74">
        <v>133.07666666666668</v>
      </c>
      <c r="C74">
        <v>40.05833333333333</v>
      </c>
      <c r="D74">
        <v>139.14000000000001</v>
      </c>
      <c r="G74">
        <v>94.19</v>
      </c>
      <c r="H74">
        <v>136.745</v>
      </c>
      <c r="I74">
        <v>42.653000000000006</v>
      </c>
      <c r="J74">
        <v>143.255</v>
      </c>
      <c r="M74">
        <v>94.186666666666667</v>
      </c>
      <c r="N74">
        <v>185.70732853201244</v>
      </c>
      <c r="O74">
        <v>120.48699999999998</v>
      </c>
      <c r="P74">
        <v>208.39499999999998</v>
      </c>
    </row>
    <row r="75" spans="1:16" x14ac:dyDescent="0.25">
      <c r="A75">
        <v>94.816666666666663</v>
      </c>
      <c r="B75">
        <v>159.45666666666665</v>
      </c>
      <c r="C75">
        <v>47.132333333333328</v>
      </c>
      <c r="D75">
        <v>166.32333333333332</v>
      </c>
      <c r="G75">
        <v>95.19</v>
      </c>
      <c r="H75">
        <v>158.73000000000002</v>
      </c>
      <c r="I75">
        <v>57.945499999999996</v>
      </c>
      <c r="J75">
        <v>169.23000000000002</v>
      </c>
      <c r="M75">
        <v>95.19</v>
      </c>
      <c r="N75">
        <v>222.89642342826437</v>
      </c>
      <c r="O75">
        <v>144.75933333333333</v>
      </c>
      <c r="P75">
        <v>244.79500000000002</v>
      </c>
    </row>
    <row r="76" spans="1:16" x14ac:dyDescent="0.25">
      <c r="A76">
        <v>95.813333333333333</v>
      </c>
      <c r="B76">
        <v>193.72333333333336</v>
      </c>
      <c r="C76">
        <v>46.604999999999997</v>
      </c>
      <c r="D76">
        <v>199.28</v>
      </c>
      <c r="G76">
        <v>96.19</v>
      </c>
      <c r="H76">
        <v>186.39</v>
      </c>
      <c r="I76">
        <v>53.524000000000001</v>
      </c>
      <c r="J76">
        <v>194.04500000000002</v>
      </c>
      <c r="M76">
        <v>96.19</v>
      </c>
      <c r="N76">
        <v>228.64301287404314</v>
      </c>
      <c r="O76">
        <v>140.97466666666665</v>
      </c>
      <c r="P76">
        <v>258.78999999999996</v>
      </c>
    </row>
    <row r="77" spans="1:16" x14ac:dyDescent="0.25">
      <c r="A77">
        <v>96.81</v>
      </c>
      <c r="B77">
        <v>229.89</v>
      </c>
      <c r="C77">
        <v>50.984000000000002</v>
      </c>
      <c r="D77">
        <v>235.61</v>
      </c>
      <c r="G77">
        <v>97.19</v>
      </c>
      <c r="H77">
        <v>207.185</v>
      </c>
      <c r="I77">
        <v>52.582999999999998</v>
      </c>
      <c r="J77">
        <v>213.755</v>
      </c>
      <c r="M77">
        <v>97.19</v>
      </c>
      <c r="N77">
        <v>282.0121676748488</v>
      </c>
      <c r="O77">
        <v>173.18500000000003</v>
      </c>
      <c r="P77">
        <v>308.11500000000001</v>
      </c>
    </row>
    <row r="78" spans="1:16" x14ac:dyDescent="0.25">
      <c r="A78">
        <v>97.8</v>
      </c>
      <c r="B78">
        <v>269.72333333333336</v>
      </c>
      <c r="C78">
        <v>58.210666666666668</v>
      </c>
      <c r="D78">
        <v>276.48333333333335</v>
      </c>
      <c r="G78">
        <v>98.19</v>
      </c>
      <c r="H78">
        <v>227.05500000000001</v>
      </c>
      <c r="I78">
        <v>39.386499999999998</v>
      </c>
      <c r="J78">
        <v>230.64499999999998</v>
      </c>
      <c r="M78">
        <v>98.19</v>
      </c>
      <c r="N78">
        <v>304.22275858473512</v>
      </c>
      <c r="O78">
        <v>181.66600000000003</v>
      </c>
      <c r="P78">
        <v>339.58500000000004</v>
      </c>
    </row>
    <row r="79" spans="1:16" x14ac:dyDescent="0.25">
      <c r="A79">
        <v>98.8</v>
      </c>
      <c r="B79">
        <v>301.58666666666664</v>
      </c>
      <c r="C79">
        <v>51.262</v>
      </c>
      <c r="D79">
        <v>306.13666666666671</v>
      </c>
      <c r="G79">
        <v>99.19</v>
      </c>
      <c r="H79">
        <v>279.90999999999997</v>
      </c>
      <c r="I79">
        <v>69.17349999999999</v>
      </c>
      <c r="J79">
        <v>288.35500000000002</v>
      </c>
      <c r="M79">
        <v>99.19</v>
      </c>
      <c r="N79">
        <v>352.24777198013135</v>
      </c>
      <c r="O79">
        <v>207.40333333333334</v>
      </c>
      <c r="P79">
        <v>378.63</v>
      </c>
    </row>
    <row r="80" spans="1:16" x14ac:dyDescent="0.25">
      <c r="A80">
        <v>99.793333333333337</v>
      </c>
      <c r="B80">
        <v>347.92666666666668</v>
      </c>
      <c r="C80">
        <v>49.35</v>
      </c>
      <c r="D80">
        <v>352.1466666666667</v>
      </c>
      <c r="G80">
        <v>100.19</v>
      </c>
      <c r="H80">
        <v>276.56</v>
      </c>
      <c r="I80">
        <v>61.685000000000002</v>
      </c>
      <c r="J80">
        <v>283.36</v>
      </c>
      <c r="M80">
        <v>100.19</v>
      </c>
      <c r="N80">
        <v>389.18768866544309</v>
      </c>
      <c r="O80">
        <v>229.92999999999998</v>
      </c>
      <c r="P80">
        <v>418.75</v>
      </c>
    </row>
    <row r="81" spans="1:16" x14ac:dyDescent="0.25">
      <c r="A81">
        <v>100.78666666666668</v>
      </c>
      <c r="B81">
        <v>367.33666666666664</v>
      </c>
      <c r="C81">
        <v>78.097333333333339</v>
      </c>
      <c r="D81">
        <v>375.58</v>
      </c>
      <c r="G81">
        <v>101.19</v>
      </c>
      <c r="H81">
        <v>303.92</v>
      </c>
      <c r="I81">
        <v>64.294000000000011</v>
      </c>
      <c r="J81">
        <v>310.64999999999998</v>
      </c>
      <c r="M81">
        <v>101.19</v>
      </c>
      <c r="N81">
        <v>411.47491341681575</v>
      </c>
      <c r="O81">
        <v>243.92</v>
      </c>
      <c r="P81">
        <v>450.1</v>
      </c>
    </row>
    <row r="82" spans="1:16" x14ac:dyDescent="0.25">
      <c r="A82">
        <v>101.77999999999999</v>
      </c>
      <c r="B82">
        <v>396.84333333333331</v>
      </c>
      <c r="C82">
        <v>79.893333333333331</v>
      </c>
      <c r="D82">
        <v>404.85666666666663</v>
      </c>
      <c r="G82">
        <v>102.19</v>
      </c>
      <c r="H82">
        <v>323.815</v>
      </c>
      <c r="I82">
        <v>54.262500000000003</v>
      </c>
      <c r="J82">
        <v>328.53999999999996</v>
      </c>
      <c r="M82">
        <v>102.19</v>
      </c>
      <c r="N82">
        <v>464.98419596156867</v>
      </c>
      <c r="O82">
        <v>275.88833333333332</v>
      </c>
      <c r="P82">
        <v>497.69499999999999</v>
      </c>
    </row>
    <row r="83" spans="1:16" x14ac:dyDescent="0.25">
      <c r="A83">
        <v>102.77</v>
      </c>
      <c r="B83">
        <v>402.68666666666667</v>
      </c>
      <c r="C83">
        <v>83.279666666666671</v>
      </c>
      <c r="D83">
        <v>411.50666666666666</v>
      </c>
      <c r="G83">
        <v>103.19</v>
      </c>
      <c r="H83">
        <v>337.33500000000004</v>
      </c>
      <c r="I83">
        <v>62.757000000000005</v>
      </c>
      <c r="J83">
        <v>343.21499999999997</v>
      </c>
      <c r="M83">
        <v>103.19</v>
      </c>
      <c r="N83">
        <v>508.8036205041596</v>
      </c>
      <c r="O83">
        <v>287.02666666666664</v>
      </c>
      <c r="P83">
        <v>518.91000000000008</v>
      </c>
    </row>
    <row r="84" spans="1:16" x14ac:dyDescent="0.25">
      <c r="A84">
        <v>103.76666666666667</v>
      </c>
      <c r="B84">
        <v>445.83666666666659</v>
      </c>
      <c r="C84">
        <v>65.62299999999999</v>
      </c>
      <c r="D84">
        <v>450.96000000000004</v>
      </c>
      <c r="G84">
        <v>104.19</v>
      </c>
      <c r="H84">
        <v>327.63</v>
      </c>
      <c r="I84">
        <v>71.597999999999999</v>
      </c>
      <c r="J84">
        <v>335.41999999999996</v>
      </c>
      <c r="M84">
        <v>104.19</v>
      </c>
      <c r="N84">
        <v>570.90414418159378</v>
      </c>
      <c r="O84">
        <v>320.08666666666664</v>
      </c>
      <c r="P84">
        <v>581.3900000000001</v>
      </c>
    </row>
    <row r="85" spans="1:16" x14ac:dyDescent="0.25">
      <c r="A85">
        <v>104.76333333333334</v>
      </c>
      <c r="B85">
        <v>458.88333333333338</v>
      </c>
      <c r="C85">
        <v>91.674333333333337</v>
      </c>
      <c r="D85">
        <v>467.97</v>
      </c>
      <c r="G85">
        <v>105.19</v>
      </c>
      <c r="H85">
        <v>361.49</v>
      </c>
      <c r="I85">
        <v>70.211500000000001</v>
      </c>
      <c r="J85">
        <v>368.27499999999998</v>
      </c>
      <c r="M85">
        <v>105.19333333333333</v>
      </c>
      <c r="N85">
        <v>555.17947938921691</v>
      </c>
      <c r="O85">
        <v>325.57833333333332</v>
      </c>
      <c r="P85">
        <v>556.40499999999997</v>
      </c>
    </row>
    <row r="86" spans="1:16" x14ac:dyDescent="0.25">
      <c r="A86">
        <v>105.75999999999999</v>
      </c>
      <c r="B86">
        <v>483.78666666666669</v>
      </c>
      <c r="C86">
        <v>101.09333333333332</v>
      </c>
      <c r="D86">
        <v>494.73</v>
      </c>
      <c r="G86">
        <v>106.19</v>
      </c>
      <c r="H86">
        <v>366.375</v>
      </c>
      <c r="I86">
        <v>114.69</v>
      </c>
      <c r="J86">
        <v>384.46</v>
      </c>
      <c r="M86">
        <v>106.19333333333333</v>
      </c>
      <c r="N86">
        <v>604.58835531788463</v>
      </c>
      <c r="O86">
        <v>328.38166666666666</v>
      </c>
      <c r="P86">
        <v>615.38499999999999</v>
      </c>
    </row>
    <row r="87" spans="1:16" x14ac:dyDescent="0.25">
      <c r="A87">
        <v>106.75666666666666</v>
      </c>
      <c r="B87">
        <v>501.52333333333331</v>
      </c>
      <c r="C87">
        <v>77.405666666666662</v>
      </c>
      <c r="D87">
        <v>508.41</v>
      </c>
      <c r="G87">
        <v>107.19</v>
      </c>
      <c r="H87">
        <v>375.14499999999998</v>
      </c>
      <c r="I87">
        <v>77.045999999999992</v>
      </c>
      <c r="J87">
        <v>383.09500000000003</v>
      </c>
      <c r="M87">
        <v>107.19333333333333</v>
      </c>
      <c r="N87">
        <v>650.52859237570726</v>
      </c>
      <c r="O87">
        <v>353.08833333333331</v>
      </c>
      <c r="P87">
        <v>664.72500000000002</v>
      </c>
    </row>
    <row r="88" spans="1:16" x14ac:dyDescent="0.25">
      <c r="A88">
        <v>107.74666666666667</v>
      </c>
      <c r="B88">
        <v>511.10999999999996</v>
      </c>
      <c r="C88">
        <v>77.147333333333336</v>
      </c>
      <c r="D88">
        <v>517.13333333333333</v>
      </c>
      <c r="G88">
        <v>108.19499999999999</v>
      </c>
      <c r="H88">
        <v>401.94499999999999</v>
      </c>
      <c r="I88">
        <v>76.015000000000001</v>
      </c>
      <c r="J88">
        <v>409.07500000000005</v>
      </c>
      <c r="M88">
        <v>108.19</v>
      </c>
      <c r="N88">
        <v>669.60286313267454</v>
      </c>
      <c r="O88">
        <v>354.29</v>
      </c>
      <c r="P88">
        <v>659.17000000000007</v>
      </c>
    </row>
    <row r="89" spans="1:16" x14ac:dyDescent="0.25">
      <c r="A89">
        <v>108.74666666666667</v>
      </c>
      <c r="B89">
        <v>548.19333333333327</v>
      </c>
      <c r="C89">
        <v>94.442666666666653</v>
      </c>
      <c r="D89">
        <v>556.31000000000006</v>
      </c>
      <c r="G89">
        <v>109.19</v>
      </c>
      <c r="H89">
        <v>414.21500000000003</v>
      </c>
      <c r="I89">
        <v>69.042000000000002</v>
      </c>
      <c r="J89">
        <v>419.94500000000005</v>
      </c>
      <c r="M89">
        <v>109.19</v>
      </c>
      <c r="N89">
        <v>724.08389515979195</v>
      </c>
      <c r="O89">
        <v>381.36000000000007</v>
      </c>
      <c r="P89">
        <v>702.98</v>
      </c>
    </row>
    <row r="90" spans="1:16" x14ac:dyDescent="0.25">
      <c r="A90">
        <v>109.74333333333334</v>
      </c>
      <c r="B90">
        <v>571.24333333333334</v>
      </c>
      <c r="C90">
        <v>99.436333333333323</v>
      </c>
      <c r="D90">
        <v>579.86333333333334</v>
      </c>
      <c r="G90">
        <v>110.19</v>
      </c>
      <c r="H90">
        <v>421.83</v>
      </c>
      <c r="I90">
        <v>90.128</v>
      </c>
      <c r="J90">
        <v>431.46000000000004</v>
      </c>
      <c r="M90">
        <v>110.19666666666666</v>
      </c>
      <c r="N90">
        <v>774.29330522652742</v>
      </c>
      <c r="O90">
        <v>400.67166666666662</v>
      </c>
      <c r="P90">
        <v>740.13499999999999</v>
      </c>
    </row>
    <row r="91" spans="1:16" x14ac:dyDescent="0.25">
      <c r="A91">
        <v>110.73666666666668</v>
      </c>
      <c r="B91">
        <v>603.37333333333333</v>
      </c>
      <c r="C91">
        <v>103.63633333333333</v>
      </c>
      <c r="D91">
        <v>612.23</v>
      </c>
      <c r="G91">
        <v>111.19499999999999</v>
      </c>
      <c r="H91">
        <v>441.76</v>
      </c>
      <c r="I91">
        <v>83.638499999999993</v>
      </c>
      <c r="J91">
        <v>449.60500000000002</v>
      </c>
      <c r="M91">
        <v>111.19666666666666</v>
      </c>
      <c r="N91">
        <v>788.26898600169545</v>
      </c>
      <c r="O91">
        <v>408.5216666666667</v>
      </c>
      <c r="P91">
        <v>780.89499999999998</v>
      </c>
    </row>
    <row r="92" spans="1:16" x14ac:dyDescent="0.25">
      <c r="A92">
        <v>111.74</v>
      </c>
      <c r="B92">
        <v>634.97666666666669</v>
      </c>
      <c r="C92">
        <v>111.13233333333334</v>
      </c>
      <c r="D92">
        <v>644.64333333333332</v>
      </c>
      <c r="G92">
        <v>112.19499999999999</v>
      </c>
      <c r="H92">
        <v>460.69</v>
      </c>
      <c r="I92">
        <v>88.669499999999999</v>
      </c>
      <c r="J92">
        <v>469.15499999999997</v>
      </c>
      <c r="M92">
        <v>112.19666666666666</v>
      </c>
      <c r="N92">
        <v>880.47465825201107</v>
      </c>
      <c r="O92">
        <v>454.77333333333331</v>
      </c>
      <c r="P92">
        <v>833.79</v>
      </c>
    </row>
    <row r="93" spans="1:16" x14ac:dyDescent="0.25">
      <c r="A93">
        <v>112.73666666666668</v>
      </c>
      <c r="B93">
        <v>662.26</v>
      </c>
      <c r="C93">
        <v>116.63</v>
      </c>
      <c r="D93">
        <v>672.48666666666668</v>
      </c>
      <c r="G93">
        <v>113.2</v>
      </c>
      <c r="H93">
        <v>482.36</v>
      </c>
      <c r="I93">
        <v>95.001000000000005</v>
      </c>
      <c r="J93">
        <v>491.625</v>
      </c>
      <c r="M93">
        <v>113.19666666666666</v>
      </c>
      <c r="N93">
        <v>946.01385602814651</v>
      </c>
      <c r="O93">
        <v>495.43333333333339</v>
      </c>
      <c r="P93">
        <v>903.77</v>
      </c>
    </row>
    <row r="94" spans="1:16" x14ac:dyDescent="0.25">
      <c r="A94">
        <v>113.73</v>
      </c>
      <c r="B94">
        <v>702.61666666666667</v>
      </c>
      <c r="C94">
        <v>128.84666666666666</v>
      </c>
      <c r="D94">
        <v>714.35333333333313</v>
      </c>
      <c r="G94">
        <v>114.19</v>
      </c>
      <c r="H94">
        <v>513.66499999999996</v>
      </c>
      <c r="I94">
        <v>100.32599999999999</v>
      </c>
      <c r="J94">
        <v>523.37</v>
      </c>
      <c r="M94">
        <v>114.19666666666666</v>
      </c>
      <c r="N94">
        <v>1029.3508936550493</v>
      </c>
      <c r="O94">
        <v>529.57166666666672</v>
      </c>
      <c r="P94">
        <v>963.83500000000004</v>
      </c>
    </row>
    <row r="95" spans="1:16" x14ac:dyDescent="0.25">
      <c r="A95">
        <v>114.73</v>
      </c>
      <c r="B95">
        <v>741.01333333333332</v>
      </c>
      <c r="C95">
        <v>132.04</v>
      </c>
      <c r="D95">
        <v>752.73666666666668</v>
      </c>
      <c r="G95">
        <v>115.2</v>
      </c>
      <c r="H95">
        <v>540.66499999999996</v>
      </c>
      <c r="I95">
        <v>111.41499999999999</v>
      </c>
      <c r="J95">
        <v>552.02500000000009</v>
      </c>
      <c r="M95">
        <v>115.19666666666666</v>
      </c>
      <c r="N95">
        <v>1091.200578370243</v>
      </c>
      <c r="O95">
        <v>582.94833333333327</v>
      </c>
      <c r="P95">
        <v>1015.535</v>
      </c>
    </row>
    <row r="96" spans="1:16" x14ac:dyDescent="0.25">
      <c r="A96">
        <v>115.72333333333334</v>
      </c>
      <c r="B96">
        <v>788.51333333333332</v>
      </c>
      <c r="C96">
        <v>147.90333333333334</v>
      </c>
      <c r="D96">
        <v>802.3366666666667</v>
      </c>
      <c r="G96">
        <v>116.205</v>
      </c>
      <c r="H96">
        <v>573.625</v>
      </c>
      <c r="I96">
        <v>121.815</v>
      </c>
      <c r="J96">
        <v>586.45000000000005</v>
      </c>
      <c r="M96">
        <v>116.20333333333333</v>
      </c>
      <c r="N96">
        <v>1197.445183130917</v>
      </c>
      <c r="O96">
        <v>644.43333333333328</v>
      </c>
      <c r="P96">
        <v>1139.75</v>
      </c>
    </row>
    <row r="97" spans="1:16" x14ac:dyDescent="0.25">
      <c r="A97">
        <v>116.71999999999998</v>
      </c>
      <c r="B97">
        <v>834.23333333333323</v>
      </c>
      <c r="C97">
        <v>158.36999999999998</v>
      </c>
      <c r="D97">
        <v>849.19666666666672</v>
      </c>
      <c r="G97">
        <v>117.205</v>
      </c>
      <c r="H97">
        <v>611.69000000000005</v>
      </c>
      <c r="I97">
        <v>141.995</v>
      </c>
      <c r="J97">
        <v>627.96</v>
      </c>
      <c r="M97">
        <v>117.19999999999999</v>
      </c>
      <c r="N97">
        <v>1293.9573492198583</v>
      </c>
      <c r="O97">
        <v>704.30333333333328</v>
      </c>
      <c r="P97">
        <v>1240.1500000000001</v>
      </c>
    </row>
    <row r="98" spans="1:16" x14ac:dyDescent="0.25">
      <c r="A98">
        <v>117.72333333333334</v>
      </c>
      <c r="B98">
        <v>894.50666666666666</v>
      </c>
      <c r="C98">
        <v>173.91</v>
      </c>
      <c r="D98">
        <v>911.32999999999993</v>
      </c>
      <c r="G98">
        <v>118.205</v>
      </c>
      <c r="H98">
        <v>660.495</v>
      </c>
      <c r="I98">
        <v>151.58500000000001</v>
      </c>
      <c r="J98">
        <v>677.66499999999996</v>
      </c>
      <c r="M98">
        <v>118.20333333333333</v>
      </c>
      <c r="N98">
        <v>1430.5407541054562</v>
      </c>
      <c r="O98">
        <v>790.34</v>
      </c>
      <c r="P98">
        <v>1369.4</v>
      </c>
    </row>
    <row r="99" spans="1:16" x14ac:dyDescent="0.25">
      <c r="A99">
        <v>118.71999999999998</v>
      </c>
      <c r="B99">
        <v>946.54666666666674</v>
      </c>
      <c r="C99">
        <v>189.68999999999997</v>
      </c>
      <c r="D99">
        <v>965.42000000000007</v>
      </c>
      <c r="G99">
        <v>119.205</v>
      </c>
      <c r="H99">
        <v>704.19499999999994</v>
      </c>
      <c r="I99">
        <v>148.57999999999998</v>
      </c>
      <c r="J99">
        <v>719.74</v>
      </c>
      <c r="M99">
        <v>119.20666666666666</v>
      </c>
      <c r="N99">
        <v>1550.5183177785766</v>
      </c>
      <c r="O99">
        <v>869.11</v>
      </c>
      <c r="P99">
        <v>1518.85</v>
      </c>
    </row>
    <row r="100" spans="1:16" x14ac:dyDescent="0.25">
      <c r="A100">
        <v>119.71666666666665</v>
      </c>
      <c r="B100">
        <v>1017.2566666666667</v>
      </c>
      <c r="C100">
        <v>214.57666666666668</v>
      </c>
      <c r="D100">
        <v>1039.7133333333334</v>
      </c>
      <c r="G100">
        <v>120.21000000000001</v>
      </c>
      <c r="H100">
        <v>751.85</v>
      </c>
      <c r="I100">
        <v>188.815</v>
      </c>
      <c r="J100">
        <v>775.245</v>
      </c>
      <c r="M100">
        <v>120.20666666666666</v>
      </c>
      <c r="N100">
        <v>1783.0219360294948</v>
      </c>
      <c r="O100">
        <v>1023.3233333333334</v>
      </c>
      <c r="P100">
        <v>1735.0500000000002</v>
      </c>
    </row>
    <row r="101" spans="1:16" x14ac:dyDescent="0.25">
      <c r="A101">
        <v>120.71333333333332</v>
      </c>
      <c r="B101">
        <v>1046.0733333333335</v>
      </c>
      <c r="C101">
        <v>232.23333333333335</v>
      </c>
      <c r="D101">
        <v>1071.7</v>
      </c>
      <c r="G101">
        <v>121.205</v>
      </c>
      <c r="H101">
        <v>809.08500000000004</v>
      </c>
      <c r="I101">
        <v>223.16</v>
      </c>
      <c r="J101">
        <v>839.39499999999998</v>
      </c>
      <c r="M101">
        <v>121.21</v>
      </c>
      <c r="N101">
        <v>1948.1357418506834</v>
      </c>
      <c r="O101">
        <v>1131.0466666666666</v>
      </c>
      <c r="P101">
        <v>1904.55</v>
      </c>
    </row>
    <row r="102" spans="1:16" x14ac:dyDescent="0.25">
      <c r="A102">
        <v>121.70666666666666</v>
      </c>
      <c r="B102">
        <v>1141.5666666666666</v>
      </c>
      <c r="C102">
        <v>253.98333333333335</v>
      </c>
      <c r="D102">
        <v>1169.6666666666667</v>
      </c>
      <c r="G102">
        <v>122.205</v>
      </c>
      <c r="H102">
        <v>892.65499999999997</v>
      </c>
      <c r="I102">
        <v>242.095</v>
      </c>
      <c r="J102">
        <v>924.92</v>
      </c>
      <c r="M102">
        <v>122.21333333333332</v>
      </c>
      <c r="N102">
        <v>2121.5322302245722</v>
      </c>
      <c r="O102">
        <v>1267.1500000000001</v>
      </c>
      <c r="P102">
        <v>2100.9</v>
      </c>
    </row>
    <row r="103" spans="1:16" x14ac:dyDescent="0.25">
      <c r="A103">
        <v>122.70333333333333</v>
      </c>
      <c r="B103">
        <v>1212.1333333333334</v>
      </c>
      <c r="C103">
        <v>273.60999999999996</v>
      </c>
      <c r="D103">
        <v>1242.8</v>
      </c>
      <c r="G103">
        <v>123.205</v>
      </c>
      <c r="H103">
        <v>962.8</v>
      </c>
      <c r="I103">
        <v>277.70500000000004</v>
      </c>
      <c r="J103">
        <v>1002.1849999999999</v>
      </c>
      <c r="M103">
        <v>123.21333333333332</v>
      </c>
      <c r="N103">
        <v>2347.2677739501314</v>
      </c>
      <c r="O103">
        <v>1420.6633333333332</v>
      </c>
      <c r="P103">
        <v>2326</v>
      </c>
    </row>
    <row r="104" spans="1:16" x14ac:dyDescent="0.25">
      <c r="A104">
        <v>123.69333333333333</v>
      </c>
      <c r="B104">
        <v>1285.4333333333332</v>
      </c>
      <c r="C104">
        <v>316.92666666666668</v>
      </c>
      <c r="D104">
        <v>1323.9666666666667</v>
      </c>
      <c r="G104">
        <v>124.21</v>
      </c>
      <c r="H104">
        <v>1036.9499999999998</v>
      </c>
      <c r="I104">
        <v>323.94</v>
      </c>
      <c r="J104">
        <v>1086.3499999999999</v>
      </c>
      <c r="M104">
        <v>124.21333333333332</v>
      </c>
      <c r="N104">
        <v>2552.2638664430178</v>
      </c>
      <c r="O104">
        <v>1581.0566666666666</v>
      </c>
      <c r="P104">
        <v>2552.5500000000002</v>
      </c>
    </row>
    <row r="105" spans="1:16" x14ac:dyDescent="0.25">
      <c r="A105">
        <v>124.68333333333332</v>
      </c>
      <c r="B105">
        <v>1381.3</v>
      </c>
      <c r="C105">
        <v>347.08666666666664</v>
      </c>
      <c r="D105">
        <v>1424.4333333333334</v>
      </c>
      <c r="G105">
        <v>125.21000000000001</v>
      </c>
      <c r="H105">
        <v>1124</v>
      </c>
      <c r="I105">
        <v>308.87</v>
      </c>
      <c r="J105">
        <v>1165.8000000000002</v>
      </c>
      <c r="M105">
        <v>125.21</v>
      </c>
      <c r="N105">
        <v>2721.5680217509516</v>
      </c>
      <c r="O105">
        <v>1720.45</v>
      </c>
      <c r="P105">
        <v>2756.95</v>
      </c>
    </row>
    <row r="106" spans="1:16" x14ac:dyDescent="0.25">
      <c r="A106">
        <v>125.67999999999999</v>
      </c>
      <c r="B106">
        <v>1469.4666666666669</v>
      </c>
      <c r="C106">
        <v>375.45666666666665</v>
      </c>
      <c r="D106">
        <v>1516.7</v>
      </c>
      <c r="G106">
        <v>126.205</v>
      </c>
      <c r="H106">
        <v>1232.0999999999999</v>
      </c>
      <c r="I106">
        <v>403.33</v>
      </c>
      <c r="J106">
        <v>1296.4499999999998</v>
      </c>
      <c r="M106">
        <v>126.21</v>
      </c>
      <c r="N106">
        <v>2971.9331384585407</v>
      </c>
      <c r="O106">
        <v>1908.5166666666664</v>
      </c>
      <c r="P106">
        <v>3012.05</v>
      </c>
    </row>
    <row r="107" spans="1:16" x14ac:dyDescent="0.25">
      <c r="A107">
        <v>126.67333333333333</v>
      </c>
      <c r="B107">
        <v>1593.5333333333335</v>
      </c>
      <c r="C107">
        <v>386.53666666666669</v>
      </c>
      <c r="D107">
        <v>1641.2333333333336</v>
      </c>
      <c r="G107">
        <v>127.205</v>
      </c>
      <c r="H107">
        <v>1359.75</v>
      </c>
      <c r="I107">
        <v>458.86</v>
      </c>
      <c r="J107">
        <v>1435.15</v>
      </c>
      <c r="M107">
        <v>127.21</v>
      </c>
      <c r="N107">
        <v>3175.6237705791464</v>
      </c>
      <c r="O107">
        <v>2074.25</v>
      </c>
      <c r="P107">
        <v>3252.05</v>
      </c>
    </row>
    <row r="108" spans="1:16" x14ac:dyDescent="0.25">
      <c r="A108">
        <v>127.66666666666667</v>
      </c>
      <c r="B108">
        <v>1695.3333333333333</v>
      </c>
      <c r="C108">
        <v>491.19333333333333</v>
      </c>
      <c r="D108">
        <v>1765.3333333333333</v>
      </c>
      <c r="G108">
        <v>128.20499999999998</v>
      </c>
      <c r="H108">
        <v>1477.8</v>
      </c>
      <c r="I108">
        <v>512.1</v>
      </c>
      <c r="J108">
        <v>1564.25</v>
      </c>
      <c r="M108">
        <v>128.21333333333334</v>
      </c>
      <c r="N108">
        <v>3343.7287301742708</v>
      </c>
      <c r="O108">
        <v>2210.0333333333333</v>
      </c>
      <c r="P108">
        <v>3443.8999999999996</v>
      </c>
    </row>
    <row r="109" spans="1:16" x14ac:dyDescent="0.25">
      <c r="A109">
        <v>128.66333333333333</v>
      </c>
      <c r="B109">
        <v>1809.5</v>
      </c>
      <c r="C109">
        <v>510.16666666666669</v>
      </c>
      <c r="D109">
        <v>1880.2666666666664</v>
      </c>
      <c r="G109">
        <v>129.21</v>
      </c>
      <c r="H109">
        <v>1599.3</v>
      </c>
      <c r="I109">
        <v>590.29500000000007</v>
      </c>
      <c r="J109">
        <v>1704.75</v>
      </c>
      <c r="M109">
        <v>129.21333333333334</v>
      </c>
      <c r="N109">
        <v>3490.7158782215433</v>
      </c>
      <c r="O109">
        <v>2347.4</v>
      </c>
      <c r="P109">
        <v>3625</v>
      </c>
    </row>
    <row r="110" spans="1:16" x14ac:dyDescent="0.25">
      <c r="A110">
        <v>129.65333333333334</v>
      </c>
      <c r="B110">
        <v>1940.6666666666667</v>
      </c>
      <c r="C110">
        <v>560.87333333333333</v>
      </c>
      <c r="D110">
        <v>2020.2</v>
      </c>
      <c r="G110">
        <v>130.21</v>
      </c>
      <c r="H110">
        <v>1780.5</v>
      </c>
      <c r="I110">
        <v>666.85500000000002</v>
      </c>
      <c r="J110">
        <v>1901.5</v>
      </c>
      <c r="M110">
        <v>130.21333333333334</v>
      </c>
      <c r="N110">
        <v>3615.4018541649316</v>
      </c>
      <c r="O110">
        <v>2474.2499999999995</v>
      </c>
      <c r="P110">
        <v>3790.55</v>
      </c>
    </row>
    <row r="111" spans="1:16" x14ac:dyDescent="0.25">
      <c r="A111">
        <v>130.64333333333332</v>
      </c>
      <c r="B111">
        <v>2064.0666666666671</v>
      </c>
      <c r="C111">
        <v>632.73</v>
      </c>
      <c r="D111">
        <v>2158.9</v>
      </c>
      <c r="G111">
        <v>131.21</v>
      </c>
      <c r="H111">
        <v>1935.8</v>
      </c>
      <c r="I111">
        <v>781.245</v>
      </c>
      <c r="J111">
        <v>2087.5500000000002</v>
      </c>
      <c r="M111">
        <v>131.21333333333334</v>
      </c>
      <c r="N111">
        <v>3700.2155084212186</v>
      </c>
      <c r="O111">
        <v>2580.7000000000003</v>
      </c>
      <c r="P111">
        <v>3913.2</v>
      </c>
    </row>
    <row r="112" spans="1:16" x14ac:dyDescent="0.25">
      <c r="A112">
        <v>131.64333333333332</v>
      </c>
      <c r="B112">
        <v>2221.4666666666667</v>
      </c>
      <c r="C112">
        <v>672.22333333333336</v>
      </c>
      <c r="D112">
        <v>2320.9999999999995</v>
      </c>
      <c r="G112">
        <v>132.20499999999998</v>
      </c>
      <c r="H112">
        <v>2128.6</v>
      </c>
      <c r="I112">
        <v>877.625</v>
      </c>
      <c r="J112">
        <v>2302.3999999999996</v>
      </c>
      <c r="M112">
        <v>132.21333333333334</v>
      </c>
      <c r="N112">
        <v>3738.8491515934534</v>
      </c>
      <c r="O112">
        <v>2655.5333333333333</v>
      </c>
      <c r="P112">
        <v>4006.7</v>
      </c>
    </row>
    <row r="113" spans="1:16" x14ac:dyDescent="0.25">
      <c r="A113">
        <v>132.63333333333333</v>
      </c>
      <c r="B113">
        <v>2385.9333333333329</v>
      </c>
      <c r="C113">
        <v>735.36333333333334</v>
      </c>
      <c r="D113">
        <v>2496.8333333333335</v>
      </c>
      <c r="G113">
        <v>133.20499999999998</v>
      </c>
      <c r="H113">
        <v>2325.3500000000004</v>
      </c>
      <c r="I113">
        <v>983.58999999999992</v>
      </c>
      <c r="J113">
        <v>2525.1</v>
      </c>
      <c r="M113">
        <v>133.21333333333334</v>
      </c>
      <c r="N113">
        <v>3794.871010558069</v>
      </c>
      <c r="O113">
        <v>2725.15</v>
      </c>
      <c r="P113">
        <v>4070.95</v>
      </c>
    </row>
    <row r="114" spans="1:16" x14ac:dyDescent="0.25">
      <c r="A114">
        <v>133.63333333333333</v>
      </c>
      <c r="B114">
        <v>2527.9999999999995</v>
      </c>
      <c r="C114">
        <v>836.72333333333336</v>
      </c>
      <c r="D114">
        <v>2663.2333333333336</v>
      </c>
      <c r="G114">
        <v>134.20499999999998</v>
      </c>
      <c r="H114">
        <v>2519.35</v>
      </c>
      <c r="I114">
        <v>1078.8000000000002</v>
      </c>
      <c r="J114">
        <v>2740.6</v>
      </c>
      <c r="M114">
        <v>134.20333333333332</v>
      </c>
      <c r="N114">
        <v>3782.1507858340319</v>
      </c>
      <c r="O114">
        <v>2766.6833333333338</v>
      </c>
      <c r="P114">
        <v>4097.1499999999996</v>
      </c>
    </row>
    <row r="115" spans="1:16" x14ac:dyDescent="0.25">
      <c r="A115">
        <v>134.63333333333333</v>
      </c>
      <c r="B115">
        <v>2727.5666666666671</v>
      </c>
      <c r="C115">
        <v>890.92333333333329</v>
      </c>
      <c r="D115">
        <v>2869.5</v>
      </c>
      <c r="G115">
        <v>135.20499999999998</v>
      </c>
      <c r="H115">
        <v>2765.05</v>
      </c>
      <c r="I115">
        <v>1220.9499999999998</v>
      </c>
      <c r="J115">
        <v>3022.75</v>
      </c>
      <c r="M115">
        <v>135.20666666666668</v>
      </c>
      <c r="N115">
        <v>3777.2096794081376</v>
      </c>
      <c r="O115">
        <v>2792.3666666666668</v>
      </c>
      <c r="P115">
        <v>4128.5</v>
      </c>
    </row>
    <row r="116" spans="1:16" x14ac:dyDescent="0.25">
      <c r="A116">
        <v>135.61999999999998</v>
      </c>
      <c r="B116">
        <v>2908.2999999999997</v>
      </c>
      <c r="C116">
        <v>1013.4466666666667</v>
      </c>
      <c r="D116">
        <v>3080.2000000000003</v>
      </c>
      <c r="G116">
        <v>136.20499999999998</v>
      </c>
      <c r="H116">
        <v>2966.6000000000004</v>
      </c>
      <c r="I116">
        <v>1346.5</v>
      </c>
      <c r="J116">
        <v>3258.05</v>
      </c>
      <c r="M116">
        <v>136.20333333333332</v>
      </c>
      <c r="N116">
        <v>3761.2434737406934</v>
      </c>
      <c r="O116">
        <v>2816.0499999999997</v>
      </c>
      <c r="P116">
        <v>4156.3500000000004</v>
      </c>
    </row>
    <row r="117" spans="1:16" x14ac:dyDescent="0.25">
      <c r="A117">
        <v>136.61999999999998</v>
      </c>
      <c r="B117">
        <v>3126.7999999999997</v>
      </c>
      <c r="C117">
        <v>1092.3266666666666</v>
      </c>
      <c r="D117">
        <v>3312.8333333333335</v>
      </c>
      <c r="G117">
        <v>137.20499999999998</v>
      </c>
      <c r="H117">
        <v>3230.5</v>
      </c>
      <c r="I117">
        <v>1511.65</v>
      </c>
      <c r="J117">
        <v>3567.1499999999996</v>
      </c>
      <c r="M117">
        <v>137.20666666666665</v>
      </c>
      <c r="N117">
        <v>3773.3166682873075</v>
      </c>
      <c r="O117">
        <v>2887.3666666666668</v>
      </c>
      <c r="P117">
        <v>4241</v>
      </c>
    </row>
    <row r="118" spans="1:16" x14ac:dyDescent="0.25">
      <c r="A118">
        <v>137.60999999999999</v>
      </c>
      <c r="B118">
        <v>3313</v>
      </c>
      <c r="C118">
        <v>1191.5333333333335</v>
      </c>
      <c r="D118">
        <v>3521</v>
      </c>
      <c r="G118">
        <v>138.20999999999998</v>
      </c>
      <c r="H118">
        <v>3454.4</v>
      </c>
      <c r="I118">
        <v>1645.9</v>
      </c>
      <c r="J118">
        <v>3826.7</v>
      </c>
      <c r="M118">
        <v>138.20333333333332</v>
      </c>
      <c r="N118">
        <v>3861.3764588716622</v>
      </c>
      <c r="O118">
        <v>2944.7666666666664</v>
      </c>
      <c r="P118">
        <v>4312.2</v>
      </c>
    </row>
    <row r="119" spans="1:16" x14ac:dyDescent="0.25">
      <c r="A119">
        <v>138.61000000000001</v>
      </c>
      <c r="B119">
        <v>3528</v>
      </c>
      <c r="C119">
        <v>1299.8999999999999</v>
      </c>
      <c r="D119">
        <v>3760.0666666666671</v>
      </c>
      <c r="G119">
        <v>139.20999999999998</v>
      </c>
      <c r="H119">
        <v>3723.6000000000004</v>
      </c>
      <c r="I119">
        <v>1750.1</v>
      </c>
      <c r="J119">
        <v>4114.3500000000004</v>
      </c>
      <c r="M119">
        <v>139.19999999999999</v>
      </c>
      <c r="N119">
        <v>3941.092280179781</v>
      </c>
      <c r="O119">
        <v>3013.0333333333333</v>
      </c>
      <c r="P119">
        <v>4414.2</v>
      </c>
    </row>
    <row r="120" spans="1:16" x14ac:dyDescent="0.25">
      <c r="A120">
        <v>139.61000000000001</v>
      </c>
      <c r="B120">
        <v>3765.8333333333335</v>
      </c>
      <c r="C120">
        <v>1432.8999999999999</v>
      </c>
      <c r="D120">
        <v>4029.3000000000006</v>
      </c>
      <c r="G120">
        <v>140.215</v>
      </c>
      <c r="H120">
        <v>3994.85</v>
      </c>
      <c r="I120">
        <v>1950.4</v>
      </c>
      <c r="J120">
        <v>4445.6499999999996</v>
      </c>
      <c r="M120">
        <v>140.20666666666668</v>
      </c>
      <c r="N120">
        <v>4022.2577159251578</v>
      </c>
      <c r="O120">
        <v>3089.0499999999997</v>
      </c>
      <c r="P120">
        <v>4516.95</v>
      </c>
    </row>
    <row r="121" spans="1:16" x14ac:dyDescent="0.25">
      <c r="A121">
        <v>140.6</v>
      </c>
      <c r="B121">
        <v>4020.2999999999997</v>
      </c>
      <c r="C121">
        <v>1530.4333333333334</v>
      </c>
      <c r="D121">
        <v>4301.833333333333</v>
      </c>
      <c r="G121">
        <v>141.20999999999998</v>
      </c>
      <c r="H121">
        <v>4254.1000000000004</v>
      </c>
      <c r="I121">
        <v>2060.1999999999998</v>
      </c>
      <c r="J121">
        <v>4726.7999999999993</v>
      </c>
      <c r="M121">
        <v>141.20333333333335</v>
      </c>
      <c r="N121">
        <v>4116.9059897151819</v>
      </c>
      <c r="O121">
        <v>3176.8166666666671</v>
      </c>
      <c r="P121">
        <v>4635.75</v>
      </c>
    </row>
    <row r="122" spans="1:16" x14ac:dyDescent="0.25">
      <c r="A122">
        <v>141.59</v>
      </c>
      <c r="B122">
        <v>4240.7666666666664</v>
      </c>
      <c r="C122">
        <v>1630.1333333333332</v>
      </c>
      <c r="D122">
        <v>4544.2333333333336</v>
      </c>
      <c r="G122">
        <v>142.20999999999998</v>
      </c>
      <c r="H122">
        <v>4481.55</v>
      </c>
      <c r="I122">
        <v>2260.1</v>
      </c>
      <c r="J122">
        <v>5019.2999999999993</v>
      </c>
      <c r="M122">
        <v>142.19999999999999</v>
      </c>
      <c r="N122">
        <v>4203.5594614244028</v>
      </c>
      <c r="O122">
        <v>3245.1</v>
      </c>
      <c r="P122">
        <v>4750.1000000000004</v>
      </c>
    </row>
    <row r="123" spans="1:16" x14ac:dyDescent="0.25">
      <c r="A123">
        <v>142.59333333333333</v>
      </c>
      <c r="B123">
        <v>4412.166666666667</v>
      </c>
      <c r="C123">
        <v>1813.3999999999999</v>
      </c>
      <c r="D123">
        <v>4770.333333333333</v>
      </c>
      <c r="G123">
        <v>143.20499999999998</v>
      </c>
      <c r="H123">
        <v>4747.3</v>
      </c>
      <c r="I123">
        <v>2409.4499999999998</v>
      </c>
      <c r="J123">
        <v>5323.85</v>
      </c>
      <c r="M123">
        <v>143.20666666666668</v>
      </c>
      <c r="N123">
        <v>4295.1595926247164</v>
      </c>
      <c r="O123">
        <v>3303.2333333333336</v>
      </c>
      <c r="P123">
        <v>4847.1000000000004</v>
      </c>
    </row>
    <row r="124" spans="1:16" x14ac:dyDescent="0.25">
      <c r="A124">
        <v>143.58000000000001</v>
      </c>
      <c r="B124">
        <v>4740.5333333333328</v>
      </c>
      <c r="C124">
        <v>1940.9000000000003</v>
      </c>
      <c r="D124">
        <v>5122.8666666666668</v>
      </c>
      <c r="G124">
        <v>144.20499999999998</v>
      </c>
      <c r="H124">
        <v>4951.5</v>
      </c>
      <c r="I124">
        <v>2534.6499999999996</v>
      </c>
      <c r="J124">
        <v>5562.85</v>
      </c>
      <c r="M124">
        <v>144.20666666666668</v>
      </c>
      <c r="N124">
        <v>4362.0021237648398</v>
      </c>
      <c r="O124">
        <v>3374.35</v>
      </c>
      <c r="P124">
        <v>4953.3500000000004</v>
      </c>
    </row>
    <row r="125" spans="1:16" x14ac:dyDescent="0.25">
      <c r="A125">
        <v>144.57666666666665</v>
      </c>
      <c r="B125">
        <v>4933.4000000000005</v>
      </c>
      <c r="C125">
        <v>2035.8666666666668</v>
      </c>
      <c r="D125">
        <v>5336.9666666666662</v>
      </c>
      <c r="G125">
        <v>145.19999999999999</v>
      </c>
      <c r="H125">
        <v>5208.1499999999996</v>
      </c>
      <c r="I125">
        <v>2667.25</v>
      </c>
      <c r="J125">
        <v>5851.55</v>
      </c>
      <c r="M125">
        <v>145.20666666666668</v>
      </c>
      <c r="N125">
        <v>4409.5028235735163</v>
      </c>
      <c r="O125">
        <v>3431.9</v>
      </c>
      <c r="P125">
        <v>5042.3</v>
      </c>
    </row>
    <row r="126" spans="1:16" x14ac:dyDescent="0.25">
      <c r="A126">
        <v>145.57</v>
      </c>
      <c r="B126">
        <v>5075.2666666666664</v>
      </c>
      <c r="C126">
        <v>2178.7333333333331</v>
      </c>
      <c r="D126">
        <v>5524.0333333333328</v>
      </c>
      <c r="G126">
        <v>146.19999999999999</v>
      </c>
      <c r="H126">
        <v>5429.75</v>
      </c>
      <c r="I126">
        <v>2820.6000000000004</v>
      </c>
      <c r="J126">
        <v>6118.7</v>
      </c>
      <c r="M126">
        <v>146.20333333333335</v>
      </c>
      <c r="N126">
        <v>4519.4376803968726</v>
      </c>
      <c r="O126">
        <v>3475.4</v>
      </c>
      <c r="P126">
        <v>5114.3999999999996</v>
      </c>
    </row>
    <row r="127" spans="1:16" x14ac:dyDescent="0.25">
      <c r="A127">
        <v>146.55666666666664</v>
      </c>
      <c r="B127">
        <v>5344.8666666666668</v>
      </c>
      <c r="C127">
        <v>2267.5666666666666</v>
      </c>
      <c r="D127">
        <v>5806.4000000000005</v>
      </c>
      <c r="G127">
        <v>147.19499999999999</v>
      </c>
      <c r="H127">
        <v>5558.3</v>
      </c>
      <c r="I127">
        <v>2892.8500000000004</v>
      </c>
      <c r="J127">
        <v>6266.15</v>
      </c>
      <c r="M127">
        <v>147.20333333333335</v>
      </c>
      <c r="N127">
        <v>4530.928931358766</v>
      </c>
      <c r="O127">
        <v>3497.8833333333332</v>
      </c>
      <c r="P127">
        <v>5145.75</v>
      </c>
    </row>
    <row r="128" spans="1:16" x14ac:dyDescent="0.25">
      <c r="A128">
        <v>147.55666666666664</v>
      </c>
      <c r="B128">
        <v>5567.8666666666659</v>
      </c>
      <c r="C128">
        <v>2321.5333333333333</v>
      </c>
      <c r="D128">
        <v>6032.666666666667</v>
      </c>
      <c r="G128">
        <v>148.19</v>
      </c>
      <c r="H128">
        <v>5760.9</v>
      </c>
      <c r="I128">
        <v>2987.3</v>
      </c>
      <c r="J128">
        <v>6489.4</v>
      </c>
      <c r="M128">
        <v>148.20333333333335</v>
      </c>
      <c r="N128">
        <v>4557.4662229213627</v>
      </c>
      <c r="O128">
        <v>3522.0833333333335</v>
      </c>
      <c r="P128">
        <v>5204.75</v>
      </c>
    </row>
    <row r="129" spans="1:25" x14ac:dyDescent="0.25">
      <c r="A129">
        <v>148.54666666666665</v>
      </c>
      <c r="B129">
        <v>5760.5666666666666</v>
      </c>
      <c r="C129">
        <v>2431.0666666666671</v>
      </c>
      <c r="D129">
        <v>6254.3</v>
      </c>
      <c r="G129">
        <v>149.185</v>
      </c>
      <c r="H129">
        <v>5862.5</v>
      </c>
      <c r="I129">
        <v>3061.35</v>
      </c>
      <c r="J129">
        <v>6613.75</v>
      </c>
      <c r="M129">
        <v>149.20666666666668</v>
      </c>
      <c r="N129">
        <v>4586.5374885050805</v>
      </c>
      <c r="O129">
        <v>3524.4333333333329</v>
      </c>
      <c r="P129">
        <v>5223.8999999999996</v>
      </c>
    </row>
    <row r="130" spans="1:25" x14ac:dyDescent="0.25">
      <c r="A130">
        <v>149.53333333333333</v>
      </c>
      <c r="B130">
        <v>5792.7333333333336</v>
      </c>
      <c r="C130">
        <v>2543.4</v>
      </c>
      <c r="D130">
        <v>6326.9666666666672</v>
      </c>
      <c r="G130">
        <v>150.19999999999999</v>
      </c>
      <c r="H130">
        <v>5943.7</v>
      </c>
      <c r="I130">
        <v>3155.8</v>
      </c>
      <c r="J130">
        <v>6730.4</v>
      </c>
      <c r="M130">
        <v>150.20333333333332</v>
      </c>
      <c r="N130">
        <v>4542.6390143007311</v>
      </c>
      <c r="O130">
        <v>3501.9666666666667</v>
      </c>
      <c r="P130">
        <v>5177.3999999999996</v>
      </c>
    </row>
    <row r="131" spans="1:25" x14ac:dyDescent="0.25">
      <c r="A131">
        <v>150.53333333333333</v>
      </c>
      <c r="B131">
        <v>5956.0333333333328</v>
      </c>
      <c r="C131">
        <v>2570.8333333333335</v>
      </c>
      <c r="D131">
        <v>6487.6000000000013</v>
      </c>
      <c r="G131">
        <v>151.19999999999999</v>
      </c>
      <c r="H131">
        <v>5895.25</v>
      </c>
      <c r="I131">
        <v>3149.1499999999996</v>
      </c>
      <c r="J131">
        <v>6684.1</v>
      </c>
      <c r="M131">
        <v>151.20666666666668</v>
      </c>
      <c r="N131">
        <v>4520.5727460831376</v>
      </c>
      <c r="O131">
        <v>3502.7333333333331</v>
      </c>
      <c r="P131">
        <v>5156.6000000000004</v>
      </c>
    </row>
    <row r="132" spans="1:25" x14ac:dyDescent="0.25">
      <c r="A132">
        <v>151.52000000000001</v>
      </c>
      <c r="B132">
        <v>6205.166666666667</v>
      </c>
      <c r="C132">
        <v>2638.8333333333335</v>
      </c>
      <c r="D132">
        <v>6745.4666666666672</v>
      </c>
      <c r="G132">
        <v>152.19499999999999</v>
      </c>
      <c r="H132">
        <v>5991.75</v>
      </c>
      <c r="I132">
        <v>3199</v>
      </c>
      <c r="J132">
        <v>6792.5499999999993</v>
      </c>
      <c r="M132">
        <v>152.19999999999999</v>
      </c>
      <c r="N132">
        <v>4508.3549220542563</v>
      </c>
      <c r="O132">
        <v>3474.1666666666665</v>
      </c>
      <c r="P132">
        <v>5140.7000000000007</v>
      </c>
    </row>
    <row r="133" spans="1:25" x14ac:dyDescent="0.25">
      <c r="A133">
        <v>153.18</v>
      </c>
      <c r="B133">
        <v>5620.9</v>
      </c>
      <c r="C133">
        <v>2487.3000000000002</v>
      </c>
      <c r="D133">
        <v>6147.15</v>
      </c>
      <c r="G133">
        <v>153.19</v>
      </c>
      <c r="H133">
        <v>6038.35</v>
      </c>
      <c r="I133">
        <v>3135.05</v>
      </c>
      <c r="J133">
        <v>6803.75</v>
      </c>
      <c r="M133">
        <v>153.19999999999999</v>
      </c>
      <c r="N133">
        <v>4452.7211292195952</v>
      </c>
      <c r="O133">
        <v>3415.5833333333335</v>
      </c>
      <c r="P133">
        <v>5068.6499999999996</v>
      </c>
    </row>
    <row r="134" spans="1:25" x14ac:dyDescent="0.25">
      <c r="A134">
        <v>154.17500000000001</v>
      </c>
      <c r="B134">
        <v>5791.7999999999993</v>
      </c>
      <c r="C134">
        <v>2546.1</v>
      </c>
      <c r="D134">
        <v>6326.8</v>
      </c>
      <c r="G134">
        <v>154.19</v>
      </c>
      <c r="H134">
        <v>6002</v>
      </c>
      <c r="I134">
        <v>3183.2</v>
      </c>
      <c r="J134">
        <v>6794.25</v>
      </c>
      <c r="M134">
        <v>154.19666666666666</v>
      </c>
      <c r="N134">
        <v>4414.3158182524503</v>
      </c>
      <c r="O134">
        <v>3375.25</v>
      </c>
      <c r="P134">
        <v>5018.05</v>
      </c>
    </row>
    <row r="135" spans="1:25" x14ac:dyDescent="0.25">
      <c r="A135">
        <v>155.17500000000001</v>
      </c>
      <c r="B135">
        <v>5768.95</v>
      </c>
      <c r="C135">
        <v>2501.1499999999996</v>
      </c>
      <c r="D135">
        <v>6288.05</v>
      </c>
      <c r="G135">
        <v>155.19</v>
      </c>
      <c r="H135">
        <v>6058.35</v>
      </c>
      <c r="I135">
        <v>3128.3500000000004</v>
      </c>
      <c r="J135">
        <v>6818.4</v>
      </c>
      <c r="M135">
        <v>155.19</v>
      </c>
      <c r="N135">
        <v>4330.1255352083881</v>
      </c>
      <c r="O135">
        <v>3321.1999999999994</v>
      </c>
      <c r="P135">
        <v>4936</v>
      </c>
    </row>
    <row r="136" spans="1:25" x14ac:dyDescent="0.25">
      <c r="A136">
        <v>156.19999999999999</v>
      </c>
      <c r="B136">
        <v>5784.75</v>
      </c>
      <c r="C136">
        <v>2490.65</v>
      </c>
      <c r="D136">
        <v>6298.25</v>
      </c>
      <c r="G136">
        <v>156.185</v>
      </c>
      <c r="H136">
        <v>5961.6</v>
      </c>
      <c r="I136">
        <v>3122</v>
      </c>
      <c r="J136">
        <v>6729.65</v>
      </c>
      <c r="M136">
        <v>156.19</v>
      </c>
      <c r="N136">
        <v>4231.802485137262</v>
      </c>
      <c r="O136">
        <v>3240.2333333333336</v>
      </c>
      <c r="P136">
        <v>4836.5</v>
      </c>
    </row>
    <row r="137" spans="1:25" x14ac:dyDescent="0.25">
      <c r="A137">
        <v>157.19</v>
      </c>
      <c r="B137">
        <v>5777.4500000000007</v>
      </c>
      <c r="C137">
        <v>2509.25</v>
      </c>
      <c r="D137">
        <v>6299.3</v>
      </c>
      <c r="G137">
        <v>157.185</v>
      </c>
      <c r="H137">
        <v>5820.7</v>
      </c>
      <c r="I137">
        <v>3033.1</v>
      </c>
      <c r="J137">
        <v>6563.5499999999993</v>
      </c>
      <c r="M137">
        <v>157.18666666666667</v>
      </c>
      <c r="N137">
        <v>4145.9834789165625</v>
      </c>
      <c r="O137">
        <v>3158.0833333333335</v>
      </c>
      <c r="P137">
        <v>4719.25</v>
      </c>
    </row>
    <row r="138" spans="1:25" x14ac:dyDescent="0.25">
      <c r="A138">
        <v>158.19</v>
      </c>
      <c r="B138">
        <v>5712.3</v>
      </c>
      <c r="C138">
        <v>2456.85</v>
      </c>
      <c r="D138">
        <v>6218.6</v>
      </c>
      <c r="G138">
        <v>158.17500000000001</v>
      </c>
      <c r="H138">
        <v>5635.95</v>
      </c>
      <c r="I138">
        <v>2966.55</v>
      </c>
      <c r="J138">
        <v>6369</v>
      </c>
      <c r="M138">
        <v>158.18333333333334</v>
      </c>
      <c r="N138">
        <v>4082.707249282586</v>
      </c>
      <c r="O138">
        <v>3103.25</v>
      </c>
      <c r="P138">
        <v>4647.6499999999996</v>
      </c>
    </row>
    <row r="139" spans="1:25" x14ac:dyDescent="0.25">
      <c r="A139">
        <v>159.185</v>
      </c>
      <c r="B139">
        <v>5689.9500000000007</v>
      </c>
      <c r="C139">
        <v>2387.8000000000002</v>
      </c>
      <c r="D139">
        <v>6170.9</v>
      </c>
      <c r="G139">
        <v>159.19999999999999</v>
      </c>
      <c r="H139">
        <v>5552.35</v>
      </c>
      <c r="I139">
        <v>2868.8500000000004</v>
      </c>
      <c r="J139">
        <v>6249.8</v>
      </c>
      <c r="M139">
        <v>159.18</v>
      </c>
      <c r="N139">
        <v>3978.0140984015015</v>
      </c>
      <c r="O139">
        <v>3006.5166666666664</v>
      </c>
      <c r="P139">
        <v>4512.95</v>
      </c>
    </row>
    <row r="140" spans="1:25" x14ac:dyDescent="0.25">
      <c r="A140">
        <v>160.185</v>
      </c>
      <c r="B140">
        <v>5574.1</v>
      </c>
      <c r="C140">
        <v>2421.1999999999998</v>
      </c>
      <c r="D140">
        <v>6077.4</v>
      </c>
      <c r="G140">
        <v>160.19999999999999</v>
      </c>
      <c r="H140">
        <v>5458.5</v>
      </c>
      <c r="I140">
        <v>2809.8</v>
      </c>
      <c r="J140">
        <v>6139.55</v>
      </c>
      <c r="M140">
        <v>160.17666666666665</v>
      </c>
      <c r="N140">
        <v>3810.0326794321918</v>
      </c>
      <c r="O140">
        <v>2889.3500000000004</v>
      </c>
      <c r="P140">
        <v>4321.6499999999996</v>
      </c>
    </row>
    <row r="143" spans="1:25" x14ac:dyDescent="0.25">
      <c r="X143" t="s">
        <v>31</v>
      </c>
      <c r="Y143" t="s">
        <v>24</v>
      </c>
    </row>
    <row r="144" spans="1:25" x14ac:dyDescent="0.25">
      <c r="W144" t="s">
        <v>25</v>
      </c>
      <c r="X144" s="4">
        <v>88.50333333333333</v>
      </c>
      <c r="Y144" s="4">
        <v>0.56871199506721182</v>
      </c>
    </row>
    <row r="145" spans="23:25" x14ac:dyDescent="0.25">
      <c r="W145" t="s">
        <v>14</v>
      </c>
      <c r="X145" s="4">
        <v>90.18</v>
      </c>
      <c r="Y145" s="4">
        <v>1.4142135623730951</v>
      </c>
    </row>
    <row r="146" spans="23:25" x14ac:dyDescent="0.25">
      <c r="W146" t="s">
        <v>13</v>
      </c>
      <c r="X146" s="4">
        <v>80.846666666666678</v>
      </c>
      <c r="Y146" s="4">
        <v>2.0816659994661326</v>
      </c>
    </row>
    <row r="174" spans="13:13" x14ac:dyDescent="0.25">
      <c r="M174" t="s">
        <v>107</v>
      </c>
    </row>
    <row r="180" spans="12:14" x14ac:dyDescent="0.25">
      <c r="M180" s="4"/>
      <c r="N180" s="4"/>
    </row>
    <row r="185" spans="12:14" x14ac:dyDescent="0.25">
      <c r="L185" s="13"/>
      <c r="M185" s="14"/>
      <c r="N185" s="14"/>
    </row>
    <row r="186" spans="12:14" x14ac:dyDescent="0.25">
      <c r="L186" s="14"/>
      <c r="M186" s="14"/>
      <c r="N186" s="14"/>
    </row>
    <row r="187" spans="12:14" x14ac:dyDescent="0.25">
      <c r="L187" s="15"/>
      <c r="M187" s="16"/>
      <c r="N187" s="14"/>
    </row>
    <row r="188" spans="12:14" x14ac:dyDescent="0.25">
      <c r="L188" s="17"/>
      <c r="M188" s="34"/>
      <c r="N188" s="14"/>
    </row>
    <row r="189" spans="12:14" x14ac:dyDescent="0.25">
      <c r="L189" s="17"/>
      <c r="M189" s="18"/>
      <c r="N189" s="14"/>
    </row>
    <row r="190" spans="12:14" x14ac:dyDescent="0.25">
      <c r="L190" s="17"/>
      <c r="M190" s="35"/>
      <c r="N190" s="14"/>
    </row>
    <row r="191" spans="12:14" x14ac:dyDescent="0.25">
      <c r="L191" s="17"/>
      <c r="M191" s="20"/>
      <c r="N191" s="14"/>
    </row>
    <row r="192" spans="12:14" x14ac:dyDescent="0.25">
      <c r="L192" s="17"/>
      <c r="M192" s="21"/>
      <c r="N192" s="14"/>
    </row>
    <row r="193" spans="12:14" x14ac:dyDescent="0.25">
      <c r="L193" s="14"/>
      <c r="M193" s="14"/>
      <c r="N193" s="14"/>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ED8AD-0F77-4719-955C-51BC80B3DB9E}">
  <sheetPr>
    <tabColor rgb="FF7030A0"/>
  </sheetPr>
  <dimension ref="A1:V150"/>
  <sheetViews>
    <sheetView topLeftCell="A22" workbookViewId="0">
      <selection activeCell="S1" sqref="S1"/>
    </sheetView>
  </sheetViews>
  <sheetFormatPr defaultRowHeight="15" x14ac:dyDescent="0.25"/>
  <sheetData>
    <row r="1" spans="1:22" x14ac:dyDescent="0.25">
      <c r="A1" s="5" t="s">
        <v>82</v>
      </c>
      <c r="G1" s="5" t="s">
        <v>82</v>
      </c>
      <c r="L1" s="5" t="s">
        <v>82</v>
      </c>
      <c r="S1" s="5" t="s">
        <v>10</v>
      </c>
    </row>
    <row r="2" spans="1:22" x14ac:dyDescent="0.25">
      <c r="A2" t="s">
        <v>29</v>
      </c>
      <c r="B2" t="s">
        <v>2</v>
      </c>
      <c r="C2" t="s">
        <v>3</v>
      </c>
      <c r="D2" t="s">
        <v>8</v>
      </c>
      <c r="G2" t="s">
        <v>29</v>
      </c>
      <c r="H2" t="s">
        <v>2</v>
      </c>
      <c r="I2" t="s">
        <v>3</v>
      </c>
      <c r="J2" t="s">
        <v>8</v>
      </c>
      <c r="L2" t="s">
        <v>29</v>
      </c>
      <c r="M2" t="s">
        <v>2</v>
      </c>
      <c r="N2" t="s">
        <v>3</v>
      </c>
      <c r="O2" t="s">
        <v>8</v>
      </c>
      <c r="S2" t="s">
        <v>29</v>
      </c>
      <c r="T2" t="s">
        <v>2</v>
      </c>
      <c r="U2" t="s">
        <v>3</v>
      </c>
      <c r="V2" t="s">
        <v>8</v>
      </c>
    </row>
    <row r="3" spans="1:22" x14ac:dyDescent="0.25">
      <c r="D3" t="s">
        <v>9</v>
      </c>
      <c r="J3" t="s">
        <v>9</v>
      </c>
      <c r="O3" t="s">
        <v>9</v>
      </c>
      <c r="V3" t="s">
        <v>9</v>
      </c>
    </row>
    <row r="4" spans="1:22" x14ac:dyDescent="0.25">
      <c r="A4" t="s">
        <v>30</v>
      </c>
      <c r="B4" t="s">
        <v>6</v>
      </c>
      <c r="C4" t="s">
        <v>6</v>
      </c>
      <c r="D4" t="s">
        <v>6</v>
      </c>
      <c r="G4" t="s">
        <v>30</v>
      </c>
      <c r="H4" t="s">
        <v>6</v>
      </c>
      <c r="I4" t="s">
        <v>6</v>
      </c>
      <c r="J4" t="s">
        <v>6</v>
      </c>
      <c r="L4" t="s">
        <v>30</v>
      </c>
      <c r="M4" t="s">
        <v>6</v>
      </c>
      <c r="N4" t="s">
        <v>6</v>
      </c>
      <c r="O4" t="s">
        <v>6</v>
      </c>
      <c r="S4" t="s">
        <v>30</v>
      </c>
      <c r="T4" t="s">
        <v>6</v>
      </c>
      <c r="U4" t="s">
        <v>6</v>
      </c>
      <c r="V4" t="s">
        <v>6</v>
      </c>
    </row>
    <row r="5" spans="1:22" x14ac:dyDescent="0.25">
      <c r="A5">
        <v>25.33</v>
      </c>
      <c r="B5">
        <v>5.5876000000000001</v>
      </c>
      <c r="C5">
        <v>4.5984999999999996</v>
      </c>
      <c r="D5">
        <v>7.2365000000000004</v>
      </c>
      <c r="G5">
        <v>24.82</v>
      </c>
      <c r="H5">
        <v>6.6562999999999999</v>
      </c>
      <c r="I5">
        <v>5.6215999999999999</v>
      </c>
      <c r="J5">
        <v>8.7125000000000004</v>
      </c>
      <c r="L5">
        <v>25.01</v>
      </c>
      <c r="M5">
        <v>5.9077000000000002</v>
      </c>
      <c r="N5">
        <v>6.6786000000000003</v>
      </c>
      <c r="O5">
        <v>8.916500000000001</v>
      </c>
      <c r="S5">
        <f>AVERAGE(A5,G5,L5)</f>
        <v>25.053333333333331</v>
      </c>
      <c r="T5">
        <f>AVERAGE(B5,H5,M5)</f>
        <v>6.050533333333334</v>
      </c>
      <c r="U5">
        <f>AVERAGE(C5,I5,N5)</f>
        <v>5.6328999999999994</v>
      </c>
      <c r="V5">
        <f>AVERAGE(D5,J5,O5)</f>
        <v>8.2885000000000009</v>
      </c>
    </row>
    <row r="6" spans="1:22" x14ac:dyDescent="0.25">
      <c r="A6">
        <v>25.9</v>
      </c>
      <c r="B6">
        <v>5.883</v>
      </c>
      <c r="C6">
        <v>5.0793999999999997</v>
      </c>
      <c r="D6">
        <v>7.7723000000000004</v>
      </c>
      <c r="G6">
        <v>26.05</v>
      </c>
      <c r="H6">
        <v>6.6161000000000003</v>
      </c>
      <c r="I6">
        <v>4.9897999999999998</v>
      </c>
      <c r="J6">
        <v>8.2867999999999995</v>
      </c>
      <c r="L6">
        <v>25.97</v>
      </c>
      <c r="M6">
        <v>6.0988999999999995</v>
      </c>
      <c r="N6">
        <v>6.8355000000000006</v>
      </c>
      <c r="O6">
        <v>9.1608000000000001</v>
      </c>
      <c r="S6">
        <f t="shared" ref="S6:V69" si="0">AVERAGE(A6,G6,L6)</f>
        <v>25.973333333333333</v>
      </c>
      <c r="T6">
        <f t="shared" si="0"/>
        <v>6.1993333333333327</v>
      </c>
      <c r="U6">
        <f t="shared" si="0"/>
        <v>5.6348999999999991</v>
      </c>
      <c r="V6">
        <f t="shared" si="0"/>
        <v>8.4066333333333336</v>
      </c>
    </row>
    <row r="7" spans="1:22" x14ac:dyDescent="0.25">
      <c r="A7">
        <v>26.86</v>
      </c>
      <c r="B7">
        <v>6.1223000000000001</v>
      </c>
      <c r="C7">
        <v>4.8129999999999997</v>
      </c>
      <c r="D7">
        <v>7.7876000000000003</v>
      </c>
      <c r="G7">
        <v>27.11</v>
      </c>
      <c r="H7">
        <v>6.5365000000000002</v>
      </c>
      <c r="I7">
        <v>5.0126999999999997</v>
      </c>
      <c r="J7">
        <v>8.2372999999999994</v>
      </c>
      <c r="L7">
        <v>26.97</v>
      </c>
      <c r="M7">
        <v>6.3362999999999996</v>
      </c>
      <c r="N7">
        <v>6.7286000000000001</v>
      </c>
      <c r="O7">
        <v>9.2423999999999999</v>
      </c>
      <c r="S7">
        <f t="shared" si="0"/>
        <v>26.98</v>
      </c>
      <c r="T7">
        <f t="shared" si="0"/>
        <v>6.3317000000000005</v>
      </c>
      <c r="U7">
        <f t="shared" si="0"/>
        <v>5.5180999999999996</v>
      </c>
      <c r="V7">
        <f t="shared" si="0"/>
        <v>8.4224333333333323</v>
      </c>
    </row>
    <row r="8" spans="1:22" x14ac:dyDescent="0.25">
      <c r="A8">
        <v>27.91</v>
      </c>
      <c r="B8">
        <v>6.7794999999999996</v>
      </c>
      <c r="C8">
        <v>4.8224</v>
      </c>
      <c r="D8">
        <v>8.3196999999999992</v>
      </c>
      <c r="G8">
        <v>28.14</v>
      </c>
      <c r="H8">
        <v>6.5052000000000003</v>
      </c>
      <c r="I8">
        <v>4.8719000000000001</v>
      </c>
      <c r="J8">
        <v>8.1273</v>
      </c>
      <c r="L8">
        <v>27.99</v>
      </c>
      <c r="M8">
        <v>6.7027000000000001</v>
      </c>
      <c r="N8">
        <v>6.9557000000000002</v>
      </c>
      <c r="O8">
        <v>9.6596000000000011</v>
      </c>
      <c r="S8">
        <f t="shared" si="0"/>
        <v>28.013333333333332</v>
      </c>
      <c r="T8">
        <f t="shared" si="0"/>
        <v>6.662466666666667</v>
      </c>
      <c r="U8">
        <f t="shared" si="0"/>
        <v>5.55</v>
      </c>
      <c r="V8">
        <f t="shared" si="0"/>
        <v>8.7021999999999995</v>
      </c>
    </row>
    <row r="9" spans="1:22" x14ac:dyDescent="0.25">
      <c r="A9">
        <v>28.96</v>
      </c>
      <c r="B9">
        <v>6.6661999999999999</v>
      </c>
      <c r="C9">
        <v>6.8832000000000004</v>
      </c>
      <c r="D9">
        <v>9.5822000000000003</v>
      </c>
      <c r="G9">
        <v>29.16</v>
      </c>
      <c r="H9">
        <v>6.3125</v>
      </c>
      <c r="I9">
        <v>4.6741000000000001</v>
      </c>
      <c r="J9">
        <v>7.8545999999999996</v>
      </c>
      <c r="L9">
        <v>29</v>
      </c>
      <c r="M9">
        <v>6.8358999999999996</v>
      </c>
      <c r="N9">
        <v>7.3377999999999997</v>
      </c>
      <c r="O9">
        <v>10.029</v>
      </c>
      <c r="S9">
        <f t="shared" si="0"/>
        <v>29.040000000000003</v>
      </c>
      <c r="T9">
        <f t="shared" si="0"/>
        <v>6.6048666666666662</v>
      </c>
      <c r="U9">
        <f t="shared" si="0"/>
        <v>6.2983666666666664</v>
      </c>
      <c r="V9">
        <f t="shared" si="0"/>
        <v>9.155266666666666</v>
      </c>
    </row>
    <row r="10" spans="1:22" x14ac:dyDescent="0.25">
      <c r="A10">
        <v>30.01</v>
      </c>
      <c r="B10">
        <v>8.0836000000000006</v>
      </c>
      <c r="C10">
        <v>7.1520000000000001</v>
      </c>
      <c r="D10">
        <v>10.792999999999999</v>
      </c>
      <c r="G10">
        <v>30.16</v>
      </c>
      <c r="H10">
        <v>6.1731999999999996</v>
      </c>
      <c r="I10">
        <v>4.4366000000000003</v>
      </c>
      <c r="J10">
        <v>7.6021000000000001</v>
      </c>
      <c r="L10">
        <v>30.01</v>
      </c>
      <c r="M10">
        <v>7.2787999999999995</v>
      </c>
      <c r="N10">
        <v>7.7498999999999993</v>
      </c>
      <c r="O10">
        <v>10.632</v>
      </c>
      <c r="S10">
        <f t="shared" si="0"/>
        <v>30.060000000000002</v>
      </c>
      <c r="T10">
        <f t="shared" si="0"/>
        <v>7.1785333333333332</v>
      </c>
      <c r="U10">
        <f t="shared" si="0"/>
        <v>6.4461666666666666</v>
      </c>
      <c r="V10">
        <f t="shared" si="0"/>
        <v>9.6756999999999991</v>
      </c>
    </row>
    <row r="11" spans="1:22" x14ac:dyDescent="0.25">
      <c r="A11">
        <v>31.05</v>
      </c>
      <c r="B11">
        <v>10.17</v>
      </c>
      <c r="C11">
        <v>8.2720000000000002</v>
      </c>
      <c r="D11">
        <v>13.109</v>
      </c>
      <c r="G11">
        <v>31.16</v>
      </c>
      <c r="H11">
        <v>6.1372999999999998</v>
      </c>
      <c r="I11">
        <v>4.7843</v>
      </c>
      <c r="J11">
        <v>7.7817999999999996</v>
      </c>
      <c r="L11">
        <v>31.02</v>
      </c>
      <c r="M11">
        <v>8.4653000000000009</v>
      </c>
      <c r="N11">
        <v>9.6977000000000011</v>
      </c>
      <c r="O11">
        <v>12.872999999999999</v>
      </c>
      <c r="S11">
        <f t="shared" si="0"/>
        <v>31.076666666666668</v>
      </c>
      <c r="T11">
        <f t="shared" si="0"/>
        <v>8.2575333333333329</v>
      </c>
      <c r="U11">
        <f t="shared" si="0"/>
        <v>7.5846666666666671</v>
      </c>
      <c r="V11">
        <f t="shared" si="0"/>
        <v>11.254599999999998</v>
      </c>
    </row>
    <row r="12" spans="1:22" x14ac:dyDescent="0.25">
      <c r="A12">
        <v>32.08</v>
      </c>
      <c r="B12">
        <v>12.638999999999999</v>
      </c>
      <c r="C12">
        <v>11.9</v>
      </c>
      <c r="D12">
        <v>17.36</v>
      </c>
      <c r="G12">
        <v>32.159999999999997</v>
      </c>
      <c r="H12">
        <v>5.9241000000000001</v>
      </c>
      <c r="I12">
        <v>4.5682</v>
      </c>
      <c r="J12">
        <v>7.4809000000000001</v>
      </c>
      <c r="L12">
        <v>32.01</v>
      </c>
      <c r="M12">
        <v>12.251000000000001</v>
      </c>
      <c r="N12">
        <v>12.135</v>
      </c>
      <c r="O12">
        <v>17.243000000000002</v>
      </c>
      <c r="S12">
        <f t="shared" si="0"/>
        <v>32.083333333333336</v>
      </c>
      <c r="T12">
        <f t="shared" si="0"/>
        <v>10.271366666666667</v>
      </c>
      <c r="U12">
        <f t="shared" si="0"/>
        <v>9.5343999999999998</v>
      </c>
      <c r="V12">
        <f t="shared" si="0"/>
        <v>14.027966666666666</v>
      </c>
    </row>
    <row r="13" spans="1:22" x14ac:dyDescent="0.25">
      <c r="A13">
        <v>33.1</v>
      </c>
      <c r="B13">
        <v>14.512</v>
      </c>
      <c r="C13">
        <v>10.044</v>
      </c>
      <c r="D13">
        <v>17.649000000000001</v>
      </c>
      <c r="G13">
        <v>33.159999999999997</v>
      </c>
      <c r="H13">
        <v>6.3101000000000003</v>
      </c>
      <c r="I13">
        <v>4.7457000000000003</v>
      </c>
      <c r="J13">
        <v>7.8955000000000002</v>
      </c>
      <c r="L13">
        <v>33</v>
      </c>
      <c r="M13">
        <v>16.3</v>
      </c>
      <c r="N13">
        <v>15.850999999999999</v>
      </c>
      <c r="O13">
        <v>22.736000000000001</v>
      </c>
      <c r="S13">
        <f t="shared" si="0"/>
        <v>33.086666666666666</v>
      </c>
      <c r="T13">
        <f t="shared" si="0"/>
        <v>12.374033333333335</v>
      </c>
      <c r="U13">
        <f t="shared" si="0"/>
        <v>10.213566666666667</v>
      </c>
      <c r="V13">
        <f t="shared" si="0"/>
        <v>16.093500000000002</v>
      </c>
    </row>
    <row r="14" spans="1:22" x14ac:dyDescent="0.25">
      <c r="A14">
        <v>34.119999999999997</v>
      </c>
      <c r="B14">
        <v>16.015000000000001</v>
      </c>
      <c r="C14">
        <v>11.839</v>
      </c>
      <c r="D14">
        <v>19.916</v>
      </c>
      <c r="G14">
        <v>34.17</v>
      </c>
      <c r="H14">
        <v>6.2847</v>
      </c>
      <c r="I14">
        <v>5.5761000000000003</v>
      </c>
      <c r="J14">
        <v>8.4017999999999997</v>
      </c>
      <c r="L14">
        <v>34</v>
      </c>
      <c r="M14">
        <v>22.170999999999999</v>
      </c>
      <c r="N14">
        <v>20.736000000000001</v>
      </c>
      <c r="O14">
        <v>30.356999999999999</v>
      </c>
      <c r="S14">
        <f t="shared" si="0"/>
        <v>34.096666666666664</v>
      </c>
      <c r="T14">
        <f t="shared" si="0"/>
        <v>14.823566666666666</v>
      </c>
      <c r="U14">
        <f t="shared" si="0"/>
        <v>12.717033333333333</v>
      </c>
      <c r="V14">
        <f t="shared" si="0"/>
        <v>19.558266666666665</v>
      </c>
    </row>
    <row r="15" spans="1:22" x14ac:dyDescent="0.25">
      <c r="A15">
        <v>35.130000000000003</v>
      </c>
      <c r="B15">
        <v>25.56</v>
      </c>
      <c r="C15">
        <v>15.638999999999999</v>
      </c>
      <c r="D15">
        <v>29.965</v>
      </c>
      <c r="G15">
        <v>35.17</v>
      </c>
      <c r="H15">
        <v>11.522</v>
      </c>
      <c r="I15">
        <v>8.8383000000000003</v>
      </c>
      <c r="J15">
        <v>14.521000000000001</v>
      </c>
      <c r="L15">
        <v>34.99</v>
      </c>
      <c r="M15">
        <v>31.841000000000001</v>
      </c>
      <c r="N15">
        <v>25.308</v>
      </c>
      <c r="O15">
        <v>40.673000000000002</v>
      </c>
      <c r="S15">
        <f t="shared" si="0"/>
        <v>35.096666666666671</v>
      </c>
      <c r="T15">
        <f t="shared" si="0"/>
        <v>22.974333333333334</v>
      </c>
      <c r="U15">
        <f t="shared" si="0"/>
        <v>16.595099999999999</v>
      </c>
      <c r="V15">
        <f t="shared" si="0"/>
        <v>28.386333333333337</v>
      </c>
    </row>
    <row r="16" spans="1:22" x14ac:dyDescent="0.25">
      <c r="A16">
        <v>36.14</v>
      </c>
      <c r="B16">
        <v>26.378</v>
      </c>
      <c r="C16">
        <v>18.972999999999999</v>
      </c>
      <c r="D16">
        <v>32.491999999999997</v>
      </c>
      <c r="G16">
        <v>36.17</v>
      </c>
      <c r="H16">
        <v>13.855</v>
      </c>
      <c r="I16">
        <v>11.459</v>
      </c>
      <c r="J16">
        <v>17.98</v>
      </c>
      <c r="L16">
        <v>35.97</v>
      </c>
      <c r="M16">
        <v>43.730000000000004</v>
      </c>
      <c r="N16">
        <v>30.943999999999999</v>
      </c>
      <c r="O16">
        <v>53.571000000000005</v>
      </c>
      <c r="S16">
        <f t="shared" si="0"/>
        <v>36.093333333333334</v>
      </c>
      <c r="T16">
        <f t="shared" si="0"/>
        <v>27.987666666666669</v>
      </c>
      <c r="U16">
        <f t="shared" si="0"/>
        <v>20.458666666666666</v>
      </c>
      <c r="V16">
        <f t="shared" si="0"/>
        <v>34.681000000000004</v>
      </c>
    </row>
    <row r="17" spans="1:22" x14ac:dyDescent="0.25">
      <c r="A17">
        <v>37.15</v>
      </c>
      <c r="B17">
        <v>30.945</v>
      </c>
      <c r="C17">
        <v>20.844000000000001</v>
      </c>
      <c r="D17">
        <v>37.31</v>
      </c>
      <c r="G17">
        <v>37.17</v>
      </c>
      <c r="H17">
        <v>21.202000000000002</v>
      </c>
      <c r="I17">
        <v>15.837999999999999</v>
      </c>
      <c r="J17">
        <v>26.465</v>
      </c>
      <c r="L17">
        <v>36.97</v>
      </c>
      <c r="M17">
        <v>50.704999999999998</v>
      </c>
      <c r="N17">
        <v>34.716999999999999</v>
      </c>
      <c r="O17">
        <v>61.451000000000001</v>
      </c>
      <c r="S17">
        <f t="shared" si="0"/>
        <v>37.096666666666664</v>
      </c>
      <c r="T17">
        <f t="shared" si="0"/>
        <v>34.283999999999999</v>
      </c>
      <c r="U17">
        <f t="shared" si="0"/>
        <v>23.799666666666667</v>
      </c>
      <c r="V17">
        <f t="shared" si="0"/>
        <v>41.741999999999997</v>
      </c>
    </row>
    <row r="18" spans="1:22" x14ac:dyDescent="0.25">
      <c r="A18">
        <v>38.15</v>
      </c>
      <c r="B18">
        <v>35.792999999999999</v>
      </c>
      <c r="C18">
        <v>27.117999999999999</v>
      </c>
      <c r="D18">
        <v>44.905999999999999</v>
      </c>
      <c r="G18">
        <v>38.17</v>
      </c>
      <c r="H18">
        <v>26.381</v>
      </c>
      <c r="I18">
        <v>18.593</v>
      </c>
      <c r="J18">
        <v>32.274999999999999</v>
      </c>
      <c r="L18">
        <v>37.950000000000003</v>
      </c>
      <c r="M18">
        <v>64.167999999999992</v>
      </c>
      <c r="N18">
        <v>39.891000000000005</v>
      </c>
      <c r="O18">
        <v>75.555999999999997</v>
      </c>
      <c r="S18">
        <f t="shared" si="0"/>
        <v>38.089999999999996</v>
      </c>
      <c r="T18">
        <f t="shared" si="0"/>
        <v>42.113999999999997</v>
      </c>
      <c r="U18">
        <f t="shared" si="0"/>
        <v>28.534000000000002</v>
      </c>
      <c r="V18">
        <f t="shared" si="0"/>
        <v>50.912333333333329</v>
      </c>
    </row>
    <row r="19" spans="1:22" x14ac:dyDescent="0.25">
      <c r="A19">
        <v>39.159999999999997</v>
      </c>
      <c r="B19">
        <v>43.835000000000001</v>
      </c>
      <c r="C19">
        <v>32.536000000000001</v>
      </c>
      <c r="D19">
        <v>54.591000000000001</v>
      </c>
      <c r="G19">
        <v>39.17</v>
      </c>
      <c r="H19">
        <v>33.264000000000003</v>
      </c>
      <c r="I19">
        <v>19.957000000000001</v>
      </c>
      <c r="J19">
        <v>38.792000000000002</v>
      </c>
      <c r="L19">
        <v>38.93</v>
      </c>
      <c r="M19">
        <v>73.698000000000008</v>
      </c>
      <c r="N19">
        <v>45.958999999999996</v>
      </c>
      <c r="O19">
        <v>86.852999999999994</v>
      </c>
      <c r="S19">
        <f t="shared" si="0"/>
        <v>39.086666666666666</v>
      </c>
      <c r="T19">
        <f t="shared" si="0"/>
        <v>50.265666666666675</v>
      </c>
      <c r="U19">
        <f t="shared" si="0"/>
        <v>32.81733333333333</v>
      </c>
      <c r="V19">
        <f t="shared" si="0"/>
        <v>60.078666666666663</v>
      </c>
    </row>
    <row r="20" spans="1:22" x14ac:dyDescent="0.25">
      <c r="A20">
        <v>40.159999999999997</v>
      </c>
      <c r="B20">
        <v>51.78</v>
      </c>
      <c r="C20">
        <v>34.253</v>
      </c>
      <c r="D20">
        <v>62.084000000000003</v>
      </c>
      <c r="G20">
        <v>40.17</v>
      </c>
      <c r="H20">
        <v>38.975999999999999</v>
      </c>
      <c r="I20">
        <v>23.117999999999999</v>
      </c>
      <c r="J20">
        <v>45.316000000000003</v>
      </c>
      <c r="L20">
        <v>39.92</v>
      </c>
      <c r="M20">
        <v>84.835999999999999</v>
      </c>
      <c r="N20">
        <v>53.123000000000005</v>
      </c>
      <c r="O20">
        <v>100.1</v>
      </c>
      <c r="S20">
        <f t="shared" si="0"/>
        <v>40.083333333333336</v>
      </c>
      <c r="T20">
        <f t="shared" si="0"/>
        <v>58.530666666666662</v>
      </c>
      <c r="U20">
        <f t="shared" si="0"/>
        <v>36.831333333333333</v>
      </c>
      <c r="V20">
        <f t="shared" si="0"/>
        <v>69.166666666666671</v>
      </c>
    </row>
    <row r="21" spans="1:22" x14ac:dyDescent="0.25">
      <c r="A21">
        <v>41.16</v>
      </c>
      <c r="B21">
        <v>58.948999999999998</v>
      </c>
      <c r="C21">
        <v>38.646000000000001</v>
      </c>
      <c r="D21">
        <v>70.488</v>
      </c>
      <c r="G21">
        <v>41.17</v>
      </c>
      <c r="H21">
        <v>44.918999999999997</v>
      </c>
      <c r="I21">
        <v>24.786999999999999</v>
      </c>
      <c r="J21">
        <v>51.304000000000002</v>
      </c>
      <c r="L21">
        <v>40.909999999999997</v>
      </c>
      <c r="M21">
        <v>94.203000000000003</v>
      </c>
      <c r="N21">
        <v>58.492999999999995</v>
      </c>
      <c r="O21">
        <v>110.89000000000001</v>
      </c>
      <c r="S21">
        <f t="shared" si="0"/>
        <v>41.08</v>
      </c>
      <c r="T21">
        <f t="shared" si="0"/>
        <v>66.023666666666671</v>
      </c>
      <c r="U21">
        <f t="shared" si="0"/>
        <v>40.641999999999996</v>
      </c>
      <c r="V21">
        <f t="shared" si="0"/>
        <v>77.560666666666677</v>
      </c>
    </row>
    <row r="22" spans="1:22" x14ac:dyDescent="0.25">
      <c r="A22">
        <v>42.16</v>
      </c>
      <c r="B22">
        <v>69.168999999999997</v>
      </c>
      <c r="C22">
        <v>40.588000000000001</v>
      </c>
      <c r="D22">
        <v>80.197999999999993</v>
      </c>
      <c r="G22">
        <v>42.17</v>
      </c>
      <c r="H22">
        <v>55.335000000000001</v>
      </c>
      <c r="I22">
        <v>28.609000000000002</v>
      </c>
      <c r="J22">
        <v>62.292999999999999</v>
      </c>
      <c r="L22">
        <v>41.89</v>
      </c>
      <c r="M22">
        <v>115.35999999999999</v>
      </c>
      <c r="N22">
        <v>63.416999999999994</v>
      </c>
      <c r="O22">
        <v>131.65</v>
      </c>
      <c r="S22">
        <f t="shared" si="0"/>
        <v>42.073333333333331</v>
      </c>
      <c r="T22">
        <f t="shared" si="0"/>
        <v>79.954666666666654</v>
      </c>
      <c r="U22">
        <f t="shared" si="0"/>
        <v>44.204666666666668</v>
      </c>
      <c r="V22">
        <f t="shared" si="0"/>
        <v>91.380333333333326</v>
      </c>
    </row>
    <row r="23" spans="1:22" x14ac:dyDescent="0.25">
      <c r="A23">
        <v>43.16</v>
      </c>
      <c r="B23">
        <v>80.271000000000001</v>
      </c>
      <c r="C23">
        <v>40.819000000000003</v>
      </c>
      <c r="D23">
        <v>90.054000000000002</v>
      </c>
      <c r="G23">
        <v>43.17</v>
      </c>
      <c r="H23">
        <v>64.691999999999993</v>
      </c>
      <c r="I23">
        <v>33.273000000000003</v>
      </c>
      <c r="J23">
        <v>72.747</v>
      </c>
      <c r="L23">
        <v>42.88</v>
      </c>
      <c r="M23">
        <v>124.04</v>
      </c>
      <c r="N23">
        <v>66.364999999999995</v>
      </c>
      <c r="O23">
        <v>140.67000000000002</v>
      </c>
      <c r="S23">
        <f t="shared" si="0"/>
        <v>43.07</v>
      </c>
      <c r="T23">
        <f t="shared" si="0"/>
        <v>89.667666666666662</v>
      </c>
      <c r="U23">
        <f t="shared" si="0"/>
        <v>46.818999999999996</v>
      </c>
      <c r="V23">
        <f t="shared" si="0"/>
        <v>101.157</v>
      </c>
    </row>
    <row r="24" spans="1:22" x14ac:dyDescent="0.25">
      <c r="A24">
        <v>44.16</v>
      </c>
      <c r="B24">
        <v>81.652000000000001</v>
      </c>
      <c r="C24">
        <v>52.814999999999998</v>
      </c>
      <c r="D24">
        <v>97.245000000000005</v>
      </c>
      <c r="G24">
        <v>44.16</v>
      </c>
      <c r="H24">
        <v>67.658000000000001</v>
      </c>
      <c r="I24">
        <v>37.332999999999998</v>
      </c>
      <c r="J24">
        <v>77.275000000000006</v>
      </c>
      <c r="L24">
        <v>43.86</v>
      </c>
      <c r="M24">
        <v>140.64000000000001</v>
      </c>
      <c r="N24">
        <v>75.412999999999997</v>
      </c>
      <c r="O24">
        <v>159.59</v>
      </c>
      <c r="S24">
        <f t="shared" si="0"/>
        <v>44.06</v>
      </c>
      <c r="T24">
        <f t="shared" si="0"/>
        <v>96.65000000000002</v>
      </c>
      <c r="U24">
        <f t="shared" si="0"/>
        <v>55.186999999999991</v>
      </c>
      <c r="V24">
        <f t="shared" si="0"/>
        <v>111.37</v>
      </c>
    </row>
    <row r="25" spans="1:22" x14ac:dyDescent="0.25">
      <c r="A25">
        <v>45.16</v>
      </c>
      <c r="B25">
        <v>92.491</v>
      </c>
      <c r="C25">
        <v>54.99</v>
      </c>
      <c r="D25">
        <v>107.6</v>
      </c>
      <c r="G25">
        <v>45.17</v>
      </c>
      <c r="H25">
        <v>75.2</v>
      </c>
      <c r="I25">
        <v>35.143999999999998</v>
      </c>
      <c r="J25">
        <v>83.007000000000005</v>
      </c>
      <c r="L25">
        <v>44.85</v>
      </c>
      <c r="M25">
        <v>152.60999999999999</v>
      </c>
      <c r="N25">
        <v>81.717999999999989</v>
      </c>
      <c r="O25">
        <v>173.10999999999999</v>
      </c>
      <c r="S25">
        <f t="shared" si="0"/>
        <v>45.06</v>
      </c>
      <c r="T25">
        <f t="shared" si="0"/>
        <v>106.767</v>
      </c>
      <c r="U25">
        <f t="shared" si="0"/>
        <v>57.283999999999992</v>
      </c>
      <c r="V25">
        <f t="shared" si="0"/>
        <v>121.23899999999999</v>
      </c>
    </row>
    <row r="26" spans="1:22" x14ac:dyDescent="0.25">
      <c r="A26">
        <v>46.17</v>
      </c>
      <c r="B26">
        <v>98.384</v>
      </c>
      <c r="C26">
        <v>53.832999999999998</v>
      </c>
      <c r="D26">
        <v>112.15</v>
      </c>
      <c r="G26">
        <v>46.17</v>
      </c>
      <c r="H26">
        <v>79.876999999999995</v>
      </c>
      <c r="I26">
        <v>43.869</v>
      </c>
      <c r="J26">
        <v>91.131</v>
      </c>
      <c r="L26">
        <v>45.83</v>
      </c>
      <c r="M26">
        <v>167.42000000000002</v>
      </c>
      <c r="N26">
        <v>82.222999999999999</v>
      </c>
      <c r="O26">
        <v>186.53</v>
      </c>
      <c r="S26">
        <f t="shared" si="0"/>
        <v>46.056666666666672</v>
      </c>
      <c r="T26">
        <f t="shared" si="0"/>
        <v>115.22700000000002</v>
      </c>
      <c r="U26">
        <f t="shared" si="0"/>
        <v>59.975000000000001</v>
      </c>
      <c r="V26">
        <f t="shared" si="0"/>
        <v>129.93700000000001</v>
      </c>
    </row>
    <row r="27" spans="1:22" x14ac:dyDescent="0.25">
      <c r="A27">
        <v>47.17</v>
      </c>
      <c r="B27">
        <v>105.91</v>
      </c>
      <c r="C27">
        <v>53.802999999999997</v>
      </c>
      <c r="D27">
        <v>118.79</v>
      </c>
      <c r="G27">
        <v>47.17</v>
      </c>
      <c r="H27">
        <v>88.938999999999993</v>
      </c>
      <c r="I27">
        <v>45.552999999999997</v>
      </c>
      <c r="J27">
        <v>99.926000000000002</v>
      </c>
      <c r="L27">
        <v>46.82</v>
      </c>
      <c r="M27">
        <v>175.63</v>
      </c>
      <c r="N27">
        <v>82.388999999999996</v>
      </c>
      <c r="O27">
        <v>194</v>
      </c>
      <c r="S27">
        <f t="shared" si="0"/>
        <v>47.053333333333335</v>
      </c>
      <c r="T27">
        <f t="shared" si="0"/>
        <v>123.49299999999999</v>
      </c>
      <c r="U27">
        <f t="shared" si="0"/>
        <v>60.581666666666671</v>
      </c>
      <c r="V27">
        <f t="shared" si="0"/>
        <v>137.572</v>
      </c>
    </row>
    <row r="28" spans="1:22" x14ac:dyDescent="0.25">
      <c r="A28">
        <v>48.17</v>
      </c>
      <c r="B28">
        <v>113.06</v>
      </c>
      <c r="C28">
        <v>59.085999999999999</v>
      </c>
      <c r="D28">
        <v>127.57</v>
      </c>
      <c r="G28">
        <v>48.17</v>
      </c>
      <c r="H28">
        <v>93.441999999999993</v>
      </c>
      <c r="I28">
        <v>45.84</v>
      </c>
      <c r="J28">
        <v>104.08</v>
      </c>
      <c r="L28">
        <v>47.8</v>
      </c>
      <c r="M28">
        <v>187.60999999999999</v>
      </c>
      <c r="N28">
        <v>86.36</v>
      </c>
      <c r="O28">
        <v>206.53000000000003</v>
      </c>
      <c r="S28">
        <f t="shared" si="0"/>
        <v>48.04666666666666</v>
      </c>
      <c r="T28">
        <f t="shared" si="0"/>
        <v>131.37066666666666</v>
      </c>
      <c r="U28">
        <f t="shared" si="0"/>
        <v>63.762</v>
      </c>
      <c r="V28">
        <f t="shared" si="0"/>
        <v>146.06</v>
      </c>
    </row>
    <row r="29" spans="1:22" x14ac:dyDescent="0.25">
      <c r="A29">
        <v>49.17</v>
      </c>
      <c r="B29">
        <v>122.41</v>
      </c>
      <c r="C29">
        <v>57.54</v>
      </c>
      <c r="D29">
        <v>135.26</v>
      </c>
      <c r="G29">
        <v>49.17</v>
      </c>
      <c r="H29">
        <v>107.85</v>
      </c>
      <c r="I29">
        <v>51.956000000000003</v>
      </c>
      <c r="J29">
        <v>119.71</v>
      </c>
      <c r="L29">
        <v>48.79</v>
      </c>
      <c r="M29">
        <v>198.38</v>
      </c>
      <c r="N29">
        <v>90.414000000000001</v>
      </c>
      <c r="O29">
        <v>218.01</v>
      </c>
      <c r="S29">
        <f t="shared" si="0"/>
        <v>49.043333333333329</v>
      </c>
      <c r="T29">
        <f t="shared" si="0"/>
        <v>142.88</v>
      </c>
      <c r="U29">
        <f t="shared" si="0"/>
        <v>66.63666666666667</v>
      </c>
      <c r="V29">
        <f t="shared" si="0"/>
        <v>157.66</v>
      </c>
    </row>
    <row r="30" spans="1:22" x14ac:dyDescent="0.25">
      <c r="A30">
        <v>50.17</v>
      </c>
      <c r="B30">
        <v>129.30000000000001</v>
      </c>
      <c r="C30">
        <v>57.16</v>
      </c>
      <c r="D30">
        <v>141.37</v>
      </c>
      <c r="G30">
        <v>50.17</v>
      </c>
      <c r="H30">
        <v>112.99</v>
      </c>
      <c r="I30">
        <v>55.226999999999997</v>
      </c>
      <c r="J30">
        <v>125.76</v>
      </c>
      <c r="L30">
        <v>49.77</v>
      </c>
      <c r="M30">
        <v>205.91</v>
      </c>
      <c r="N30">
        <v>95.650999999999996</v>
      </c>
      <c r="O30">
        <v>227.05</v>
      </c>
      <c r="S30">
        <f t="shared" si="0"/>
        <v>50.036666666666669</v>
      </c>
      <c r="T30">
        <f t="shared" si="0"/>
        <v>149.4</v>
      </c>
      <c r="U30">
        <f t="shared" si="0"/>
        <v>69.346000000000004</v>
      </c>
      <c r="V30">
        <f t="shared" si="0"/>
        <v>164.72666666666666</v>
      </c>
    </row>
    <row r="31" spans="1:22" x14ac:dyDescent="0.25">
      <c r="A31">
        <v>51.17</v>
      </c>
      <c r="B31">
        <v>138.66</v>
      </c>
      <c r="C31">
        <v>59.954999999999998</v>
      </c>
      <c r="D31">
        <v>151.07</v>
      </c>
      <c r="G31">
        <v>51.17</v>
      </c>
      <c r="H31">
        <v>123.85</v>
      </c>
      <c r="I31">
        <v>54.537999999999997</v>
      </c>
      <c r="J31">
        <v>135.33000000000001</v>
      </c>
      <c r="L31">
        <v>50.76</v>
      </c>
      <c r="M31">
        <v>214.58</v>
      </c>
      <c r="N31">
        <v>98.8</v>
      </c>
      <c r="O31">
        <v>236.24</v>
      </c>
      <c r="S31">
        <f t="shared" si="0"/>
        <v>51.033333333333331</v>
      </c>
      <c r="T31">
        <f t="shared" si="0"/>
        <v>159.03</v>
      </c>
      <c r="U31">
        <f t="shared" si="0"/>
        <v>71.097666666666669</v>
      </c>
      <c r="V31">
        <f t="shared" si="0"/>
        <v>174.21333333333334</v>
      </c>
    </row>
    <row r="32" spans="1:22" x14ac:dyDescent="0.25">
      <c r="A32">
        <v>52.17</v>
      </c>
      <c r="B32">
        <v>141.75</v>
      </c>
      <c r="C32">
        <v>64.628</v>
      </c>
      <c r="D32">
        <v>155.78</v>
      </c>
      <c r="G32">
        <v>52.17</v>
      </c>
      <c r="H32">
        <v>117.9</v>
      </c>
      <c r="I32">
        <v>56.430999999999997</v>
      </c>
      <c r="J32">
        <v>130.71</v>
      </c>
      <c r="L32">
        <v>51.74</v>
      </c>
      <c r="M32">
        <v>224.7</v>
      </c>
      <c r="N32">
        <v>103.12</v>
      </c>
      <c r="O32">
        <v>247.23000000000002</v>
      </c>
      <c r="S32">
        <f t="shared" si="0"/>
        <v>52.026666666666671</v>
      </c>
      <c r="T32">
        <f t="shared" si="0"/>
        <v>161.44999999999999</v>
      </c>
      <c r="U32">
        <f t="shared" si="0"/>
        <v>74.726333333333329</v>
      </c>
      <c r="V32">
        <f t="shared" si="0"/>
        <v>177.90666666666667</v>
      </c>
    </row>
    <row r="33" spans="1:22" x14ac:dyDescent="0.25">
      <c r="A33">
        <v>53.17</v>
      </c>
      <c r="B33">
        <v>152.13</v>
      </c>
      <c r="C33">
        <v>74.992999999999995</v>
      </c>
      <c r="D33">
        <v>169.61</v>
      </c>
      <c r="G33">
        <v>53.17</v>
      </c>
      <c r="H33">
        <v>125.43</v>
      </c>
      <c r="I33">
        <v>60.851999999999997</v>
      </c>
      <c r="J33">
        <v>139.41</v>
      </c>
      <c r="L33">
        <v>52.72</v>
      </c>
      <c r="M33">
        <v>231.74</v>
      </c>
      <c r="N33">
        <v>96.021000000000001</v>
      </c>
      <c r="O33">
        <v>250.84</v>
      </c>
      <c r="S33">
        <f t="shared" si="0"/>
        <v>53.02</v>
      </c>
      <c r="T33">
        <f t="shared" si="0"/>
        <v>169.76666666666668</v>
      </c>
      <c r="U33">
        <f t="shared" si="0"/>
        <v>77.288666666666657</v>
      </c>
      <c r="V33">
        <f t="shared" si="0"/>
        <v>186.62</v>
      </c>
    </row>
    <row r="34" spans="1:22" x14ac:dyDescent="0.25">
      <c r="A34">
        <v>54.17</v>
      </c>
      <c r="B34">
        <v>158.72</v>
      </c>
      <c r="C34">
        <v>71.738</v>
      </c>
      <c r="D34">
        <v>174.18</v>
      </c>
      <c r="G34">
        <v>54.17</v>
      </c>
      <c r="H34">
        <v>134.11000000000001</v>
      </c>
      <c r="I34">
        <v>63.36</v>
      </c>
      <c r="J34">
        <v>148.32</v>
      </c>
      <c r="L34">
        <v>53.71</v>
      </c>
      <c r="M34">
        <v>232.51999999999998</v>
      </c>
      <c r="N34">
        <v>103.49000000000001</v>
      </c>
      <c r="O34">
        <v>254.51</v>
      </c>
      <c r="S34">
        <f t="shared" si="0"/>
        <v>54.016666666666673</v>
      </c>
      <c r="T34">
        <f t="shared" si="0"/>
        <v>175.11666666666667</v>
      </c>
      <c r="U34">
        <f t="shared" si="0"/>
        <v>79.529333333333341</v>
      </c>
      <c r="V34">
        <f t="shared" si="0"/>
        <v>192.33666666666667</v>
      </c>
    </row>
    <row r="35" spans="1:22" x14ac:dyDescent="0.25">
      <c r="A35">
        <v>55.17</v>
      </c>
      <c r="B35">
        <v>168.75</v>
      </c>
      <c r="C35">
        <v>73.159000000000006</v>
      </c>
      <c r="D35">
        <v>183.92</v>
      </c>
      <c r="G35">
        <v>55.17</v>
      </c>
      <c r="H35">
        <v>141.18</v>
      </c>
      <c r="I35">
        <v>58.927</v>
      </c>
      <c r="J35">
        <v>152.99</v>
      </c>
      <c r="L35">
        <v>54.69</v>
      </c>
      <c r="M35">
        <v>241.44</v>
      </c>
      <c r="N35">
        <v>110.30999999999999</v>
      </c>
      <c r="O35">
        <v>265.45</v>
      </c>
      <c r="S35">
        <f t="shared" si="0"/>
        <v>55.01</v>
      </c>
      <c r="T35">
        <f t="shared" si="0"/>
        <v>183.79</v>
      </c>
      <c r="U35">
        <f t="shared" si="0"/>
        <v>80.798666666666676</v>
      </c>
      <c r="V35">
        <f t="shared" si="0"/>
        <v>200.78666666666663</v>
      </c>
    </row>
    <row r="36" spans="1:22" x14ac:dyDescent="0.25">
      <c r="A36">
        <v>56.17</v>
      </c>
      <c r="B36">
        <v>167.01</v>
      </c>
      <c r="C36">
        <v>69.006</v>
      </c>
      <c r="D36">
        <v>180.71</v>
      </c>
      <c r="G36">
        <v>56.17</v>
      </c>
      <c r="H36">
        <v>148.32</v>
      </c>
      <c r="I36">
        <v>71.632999999999996</v>
      </c>
      <c r="J36">
        <v>164.71</v>
      </c>
      <c r="L36">
        <v>55.68</v>
      </c>
      <c r="M36">
        <v>246.16</v>
      </c>
      <c r="N36">
        <v>112.55999999999999</v>
      </c>
      <c r="O36">
        <v>270.68</v>
      </c>
      <c r="S36">
        <f t="shared" si="0"/>
        <v>56.006666666666668</v>
      </c>
      <c r="T36">
        <f t="shared" si="0"/>
        <v>187.16333333333333</v>
      </c>
      <c r="U36">
        <f t="shared" si="0"/>
        <v>84.399666666666675</v>
      </c>
      <c r="V36">
        <f t="shared" si="0"/>
        <v>205.36666666666667</v>
      </c>
    </row>
    <row r="37" spans="1:22" x14ac:dyDescent="0.25">
      <c r="A37">
        <v>57.17</v>
      </c>
      <c r="B37">
        <v>165.08</v>
      </c>
      <c r="C37">
        <v>71.462000000000003</v>
      </c>
      <c r="D37">
        <v>179.88</v>
      </c>
      <c r="G37">
        <v>57.17</v>
      </c>
      <c r="H37">
        <v>156.76</v>
      </c>
      <c r="I37">
        <v>58.652999999999999</v>
      </c>
      <c r="J37">
        <v>167.37</v>
      </c>
      <c r="L37">
        <v>56.66</v>
      </c>
      <c r="M37">
        <v>259.34000000000003</v>
      </c>
      <c r="N37">
        <v>107.50999999999999</v>
      </c>
      <c r="O37">
        <v>280.74</v>
      </c>
      <c r="S37">
        <f t="shared" si="0"/>
        <v>57</v>
      </c>
      <c r="T37">
        <f t="shared" si="0"/>
        <v>193.72666666666669</v>
      </c>
      <c r="U37">
        <f t="shared" si="0"/>
        <v>79.208333333333329</v>
      </c>
      <c r="V37">
        <f t="shared" si="0"/>
        <v>209.33</v>
      </c>
    </row>
    <row r="38" spans="1:22" x14ac:dyDescent="0.25">
      <c r="A38">
        <v>58.17</v>
      </c>
      <c r="B38">
        <v>174.49</v>
      </c>
      <c r="C38">
        <v>76.028000000000006</v>
      </c>
      <c r="D38">
        <v>190.33</v>
      </c>
      <c r="G38">
        <v>58.17</v>
      </c>
      <c r="H38">
        <v>154.06</v>
      </c>
      <c r="I38">
        <v>74.488</v>
      </c>
      <c r="J38">
        <v>171.12</v>
      </c>
      <c r="L38">
        <v>57.64</v>
      </c>
      <c r="M38">
        <v>262.11</v>
      </c>
      <c r="N38">
        <v>110.05999999999999</v>
      </c>
      <c r="O38">
        <v>284.28000000000003</v>
      </c>
      <c r="S38">
        <f t="shared" si="0"/>
        <v>57.993333333333339</v>
      </c>
      <c r="T38">
        <f t="shared" si="0"/>
        <v>196.88666666666668</v>
      </c>
      <c r="U38">
        <f t="shared" si="0"/>
        <v>86.858666666666679</v>
      </c>
      <c r="V38">
        <f t="shared" si="0"/>
        <v>215.24333333333334</v>
      </c>
    </row>
    <row r="39" spans="1:22" x14ac:dyDescent="0.25">
      <c r="A39">
        <v>59.17</v>
      </c>
      <c r="B39">
        <v>180.51</v>
      </c>
      <c r="C39">
        <v>68.988</v>
      </c>
      <c r="D39">
        <v>193.25</v>
      </c>
      <c r="G39">
        <v>59.17</v>
      </c>
      <c r="H39">
        <v>168.74</v>
      </c>
      <c r="I39">
        <v>71.501000000000005</v>
      </c>
      <c r="J39">
        <v>183.27</v>
      </c>
      <c r="L39">
        <v>58.63</v>
      </c>
      <c r="M39">
        <v>264.89</v>
      </c>
      <c r="N39">
        <v>112.6</v>
      </c>
      <c r="O39">
        <v>287.83000000000004</v>
      </c>
      <c r="S39">
        <f t="shared" si="0"/>
        <v>58.99</v>
      </c>
      <c r="T39">
        <f t="shared" si="0"/>
        <v>204.71333333333334</v>
      </c>
      <c r="U39">
        <f t="shared" si="0"/>
        <v>84.363</v>
      </c>
      <c r="V39">
        <f t="shared" si="0"/>
        <v>221.45000000000002</v>
      </c>
    </row>
    <row r="40" spans="1:22" x14ac:dyDescent="0.25">
      <c r="A40">
        <v>60.17</v>
      </c>
      <c r="B40">
        <v>180.55</v>
      </c>
      <c r="C40">
        <v>72.683000000000007</v>
      </c>
      <c r="D40">
        <v>194.63</v>
      </c>
      <c r="G40">
        <v>60.17</v>
      </c>
      <c r="H40">
        <v>168.23</v>
      </c>
      <c r="I40">
        <v>68.471999999999994</v>
      </c>
      <c r="J40">
        <v>181.63</v>
      </c>
      <c r="L40">
        <v>59.62</v>
      </c>
      <c r="M40">
        <v>264.26</v>
      </c>
      <c r="N40">
        <v>111.28</v>
      </c>
      <c r="O40">
        <v>286.73</v>
      </c>
      <c r="S40">
        <f t="shared" si="0"/>
        <v>59.986666666666672</v>
      </c>
      <c r="T40">
        <f t="shared" si="0"/>
        <v>204.34666666666666</v>
      </c>
      <c r="U40">
        <f t="shared" si="0"/>
        <v>84.144999999999996</v>
      </c>
      <c r="V40">
        <f t="shared" si="0"/>
        <v>220.99666666666667</v>
      </c>
    </row>
    <row r="41" spans="1:22" x14ac:dyDescent="0.25">
      <c r="A41">
        <v>61.17</v>
      </c>
      <c r="B41">
        <v>177.4</v>
      </c>
      <c r="C41">
        <v>81.602000000000004</v>
      </c>
      <c r="D41">
        <v>195.27</v>
      </c>
      <c r="G41">
        <v>61.17</v>
      </c>
      <c r="H41">
        <v>171.09</v>
      </c>
      <c r="I41">
        <v>75.063999999999993</v>
      </c>
      <c r="J41">
        <v>186.84</v>
      </c>
      <c r="L41">
        <v>60.6</v>
      </c>
      <c r="M41">
        <v>265.18</v>
      </c>
      <c r="N41">
        <v>114.46</v>
      </c>
      <c r="O41">
        <v>288.82</v>
      </c>
      <c r="S41">
        <f t="shared" si="0"/>
        <v>60.98</v>
      </c>
      <c r="T41">
        <f t="shared" si="0"/>
        <v>204.5566666666667</v>
      </c>
      <c r="U41">
        <f t="shared" si="0"/>
        <v>90.37533333333333</v>
      </c>
      <c r="V41">
        <f t="shared" si="0"/>
        <v>223.64333333333335</v>
      </c>
    </row>
    <row r="42" spans="1:22" x14ac:dyDescent="0.25">
      <c r="A42">
        <v>62.17</v>
      </c>
      <c r="B42">
        <v>180.63</v>
      </c>
      <c r="C42">
        <v>76.483000000000004</v>
      </c>
      <c r="D42">
        <v>196.16</v>
      </c>
      <c r="G42">
        <v>62.17</v>
      </c>
      <c r="H42">
        <v>173.82</v>
      </c>
      <c r="I42">
        <v>72.638000000000005</v>
      </c>
      <c r="J42">
        <v>188.38</v>
      </c>
      <c r="L42">
        <v>61.58</v>
      </c>
      <c r="M42">
        <v>266.35000000000002</v>
      </c>
      <c r="N42">
        <v>115.17999999999999</v>
      </c>
      <c r="O42">
        <v>290.19</v>
      </c>
      <c r="S42">
        <f t="shared" si="0"/>
        <v>61.973333333333336</v>
      </c>
      <c r="T42">
        <f t="shared" si="0"/>
        <v>206.93333333333331</v>
      </c>
      <c r="U42">
        <f t="shared" si="0"/>
        <v>88.100333333333325</v>
      </c>
      <c r="V42">
        <f t="shared" si="0"/>
        <v>224.91</v>
      </c>
    </row>
    <row r="43" spans="1:22" x14ac:dyDescent="0.25">
      <c r="A43">
        <v>63.17</v>
      </c>
      <c r="B43">
        <v>179.86</v>
      </c>
      <c r="C43">
        <v>81.867000000000004</v>
      </c>
      <c r="D43">
        <v>197.62</v>
      </c>
      <c r="G43">
        <v>63.17</v>
      </c>
      <c r="H43">
        <v>173.5</v>
      </c>
      <c r="I43">
        <v>83.638999999999996</v>
      </c>
      <c r="J43">
        <v>192.61</v>
      </c>
      <c r="L43">
        <v>62.57</v>
      </c>
      <c r="M43">
        <v>259.45999999999998</v>
      </c>
      <c r="N43">
        <v>114.92</v>
      </c>
      <c r="O43">
        <v>283.77</v>
      </c>
      <c r="S43">
        <f t="shared" si="0"/>
        <v>62.97</v>
      </c>
      <c r="T43">
        <f t="shared" si="0"/>
        <v>204.27333333333331</v>
      </c>
      <c r="U43">
        <f t="shared" si="0"/>
        <v>93.475333333333325</v>
      </c>
      <c r="V43">
        <f t="shared" si="0"/>
        <v>224.66666666666666</v>
      </c>
    </row>
    <row r="44" spans="1:22" x14ac:dyDescent="0.25">
      <c r="A44">
        <v>64.17</v>
      </c>
      <c r="B44">
        <v>176.73</v>
      </c>
      <c r="C44">
        <v>79.751000000000005</v>
      </c>
      <c r="D44">
        <v>193.89</v>
      </c>
      <c r="G44">
        <v>64.17</v>
      </c>
      <c r="H44">
        <v>170.94</v>
      </c>
      <c r="I44">
        <v>70.378</v>
      </c>
      <c r="J44">
        <v>184.86</v>
      </c>
      <c r="L44">
        <v>63.55</v>
      </c>
      <c r="M44">
        <v>254.74</v>
      </c>
      <c r="N44">
        <v>113.71</v>
      </c>
      <c r="O44">
        <v>278.96999999999997</v>
      </c>
      <c r="S44">
        <f t="shared" si="0"/>
        <v>63.963333333333331</v>
      </c>
      <c r="T44">
        <f t="shared" si="0"/>
        <v>200.80333333333331</v>
      </c>
      <c r="U44">
        <f t="shared" si="0"/>
        <v>87.946333333333328</v>
      </c>
      <c r="V44">
        <f t="shared" si="0"/>
        <v>219.24</v>
      </c>
    </row>
    <row r="45" spans="1:22" x14ac:dyDescent="0.25">
      <c r="A45">
        <v>65.17</v>
      </c>
      <c r="B45">
        <v>165.39</v>
      </c>
      <c r="C45">
        <v>77.606999999999999</v>
      </c>
      <c r="D45">
        <v>182.69</v>
      </c>
      <c r="G45">
        <v>65.17</v>
      </c>
      <c r="H45">
        <v>177.92</v>
      </c>
      <c r="I45">
        <v>86.132999999999996</v>
      </c>
      <c r="J45">
        <v>197.67</v>
      </c>
      <c r="L45">
        <v>64.540000000000006</v>
      </c>
      <c r="M45">
        <v>250.57</v>
      </c>
      <c r="N45">
        <v>119.65</v>
      </c>
      <c r="O45">
        <v>277.66999999999996</v>
      </c>
      <c r="S45">
        <f t="shared" si="0"/>
        <v>64.959999999999994</v>
      </c>
      <c r="T45">
        <f t="shared" si="0"/>
        <v>197.95999999999995</v>
      </c>
      <c r="U45">
        <f t="shared" si="0"/>
        <v>94.463333333333324</v>
      </c>
      <c r="V45">
        <f t="shared" si="0"/>
        <v>219.34333333333333</v>
      </c>
    </row>
    <row r="46" spans="1:22" x14ac:dyDescent="0.25">
      <c r="A46">
        <v>66.17</v>
      </c>
      <c r="B46">
        <v>160.94999999999999</v>
      </c>
      <c r="C46">
        <v>76.474999999999994</v>
      </c>
      <c r="D46">
        <v>178.19</v>
      </c>
      <c r="G46">
        <v>66.17</v>
      </c>
      <c r="H46">
        <v>182.31</v>
      </c>
      <c r="I46">
        <v>82.15</v>
      </c>
      <c r="J46">
        <v>199.96</v>
      </c>
      <c r="L46">
        <v>65.52</v>
      </c>
      <c r="M46">
        <v>243.01</v>
      </c>
      <c r="N46">
        <v>119.42999999999999</v>
      </c>
      <c r="O46">
        <v>270.77</v>
      </c>
      <c r="S46">
        <f t="shared" si="0"/>
        <v>65.953333333333333</v>
      </c>
      <c r="T46">
        <f t="shared" si="0"/>
        <v>195.42333333333332</v>
      </c>
      <c r="U46">
        <f t="shared" si="0"/>
        <v>92.685000000000002</v>
      </c>
      <c r="V46">
        <f t="shared" si="0"/>
        <v>216.30666666666664</v>
      </c>
    </row>
    <row r="47" spans="1:22" x14ac:dyDescent="0.25">
      <c r="A47">
        <v>67.17</v>
      </c>
      <c r="B47">
        <v>148.44</v>
      </c>
      <c r="C47">
        <v>70.778000000000006</v>
      </c>
      <c r="D47">
        <v>164.45</v>
      </c>
      <c r="G47">
        <v>67.17</v>
      </c>
      <c r="H47">
        <v>181.79</v>
      </c>
      <c r="I47">
        <v>77.817999999999998</v>
      </c>
      <c r="J47">
        <v>197.74</v>
      </c>
      <c r="L47">
        <v>66.5</v>
      </c>
      <c r="M47">
        <v>238.45</v>
      </c>
      <c r="N47">
        <v>115.10999999999999</v>
      </c>
      <c r="O47">
        <v>264.78000000000003</v>
      </c>
      <c r="S47">
        <f t="shared" si="0"/>
        <v>66.946666666666673</v>
      </c>
      <c r="T47">
        <f t="shared" si="0"/>
        <v>189.56000000000003</v>
      </c>
      <c r="U47">
        <f t="shared" si="0"/>
        <v>87.902000000000001</v>
      </c>
      <c r="V47">
        <f t="shared" si="0"/>
        <v>208.99</v>
      </c>
    </row>
    <row r="48" spans="1:22" x14ac:dyDescent="0.25">
      <c r="A48">
        <v>68.17</v>
      </c>
      <c r="B48">
        <v>135.96</v>
      </c>
      <c r="C48">
        <v>68.718000000000004</v>
      </c>
      <c r="D48">
        <v>152.34</v>
      </c>
      <c r="G48">
        <v>68.17</v>
      </c>
      <c r="H48">
        <v>171.05</v>
      </c>
      <c r="I48">
        <v>81.343000000000004</v>
      </c>
      <c r="J48">
        <v>189.4</v>
      </c>
      <c r="L48">
        <v>67.489999999999995</v>
      </c>
      <c r="M48">
        <v>227.56</v>
      </c>
      <c r="N48">
        <v>112.27000000000001</v>
      </c>
      <c r="O48">
        <v>253.75</v>
      </c>
      <c r="S48">
        <f t="shared" si="0"/>
        <v>67.943333333333328</v>
      </c>
      <c r="T48">
        <f t="shared" si="0"/>
        <v>178.18999999999997</v>
      </c>
      <c r="U48">
        <f t="shared" si="0"/>
        <v>87.443666666666672</v>
      </c>
      <c r="V48">
        <f t="shared" si="0"/>
        <v>198.49666666666667</v>
      </c>
    </row>
    <row r="49" spans="1:22" x14ac:dyDescent="0.25">
      <c r="A49">
        <v>69.17</v>
      </c>
      <c r="B49">
        <v>126.57</v>
      </c>
      <c r="C49">
        <v>60.551000000000002</v>
      </c>
      <c r="D49">
        <v>140.31</v>
      </c>
      <c r="G49">
        <v>69.17</v>
      </c>
      <c r="H49">
        <v>165.41</v>
      </c>
      <c r="I49">
        <v>77.007999999999996</v>
      </c>
      <c r="J49">
        <v>182.45</v>
      </c>
      <c r="L49">
        <v>68.48</v>
      </c>
      <c r="M49">
        <v>217.45</v>
      </c>
      <c r="N49">
        <v>110.07000000000001</v>
      </c>
      <c r="O49">
        <v>243.73000000000002</v>
      </c>
      <c r="S49">
        <f t="shared" si="0"/>
        <v>68.94</v>
      </c>
      <c r="T49">
        <f t="shared" si="0"/>
        <v>169.81</v>
      </c>
      <c r="U49">
        <f t="shared" si="0"/>
        <v>82.543000000000006</v>
      </c>
      <c r="V49">
        <f t="shared" si="0"/>
        <v>188.83</v>
      </c>
    </row>
    <row r="50" spans="1:22" x14ac:dyDescent="0.25">
      <c r="A50">
        <v>70.17</v>
      </c>
      <c r="B50">
        <v>119.09</v>
      </c>
      <c r="C50">
        <v>56.335999999999999</v>
      </c>
      <c r="D50">
        <v>131.75</v>
      </c>
      <c r="G50">
        <v>70.17</v>
      </c>
      <c r="H50">
        <v>149.09</v>
      </c>
      <c r="I50">
        <v>79.893000000000001</v>
      </c>
      <c r="J50">
        <v>169.15</v>
      </c>
      <c r="L50">
        <v>69.459999999999994</v>
      </c>
      <c r="M50">
        <v>210.85999999999999</v>
      </c>
      <c r="N50">
        <v>113.77000000000001</v>
      </c>
      <c r="O50">
        <v>239.59</v>
      </c>
      <c r="S50">
        <f t="shared" si="0"/>
        <v>69.933333333333337</v>
      </c>
      <c r="T50">
        <f t="shared" si="0"/>
        <v>159.67999999999998</v>
      </c>
      <c r="U50">
        <f t="shared" si="0"/>
        <v>83.332999999999998</v>
      </c>
      <c r="V50">
        <f t="shared" si="0"/>
        <v>180.16333333333333</v>
      </c>
    </row>
    <row r="51" spans="1:22" x14ac:dyDescent="0.25">
      <c r="A51">
        <v>71.17</v>
      </c>
      <c r="B51">
        <v>104.63</v>
      </c>
      <c r="C51">
        <v>59.792999999999999</v>
      </c>
      <c r="D51">
        <v>120.51</v>
      </c>
      <c r="G51">
        <v>71.17</v>
      </c>
      <c r="H51">
        <v>141.88999999999999</v>
      </c>
      <c r="I51">
        <v>74.040999999999997</v>
      </c>
      <c r="J51">
        <v>160.05000000000001</v>
      </c>
      <c r="L51">
        <v>70.45</v>
      </c>
      <c r="M51">
        <v>198.62</v>
      </c>
      <c r="N51">
        <v>105.03</v>
      </c>
      <c r="O51">
        <v>224.68</v>
      </c>
      <c r="S51">
        <f t="shared" si="0"/>
        <v>70.930000000000007</v>
      </c>
      <c r="T51">
        <f t="shared" si="0"/>
        <v>148.38</v>
      </c>
      <c r="U51">
        <f t="shared" si="0"/>
        <v>79.62133333333334</v>
      </c>
      <c r="V51">
        <f t="shared" si="0"/>
        <v>168.41333333333333</v>
      </c>
    </row>
    <row r="52" spans="1:22" x14ac:dyDescent="0.25">
      <c r="A52">
        <v>72.17</v>
      </c>
      <c r="B52">
        <v>89.495999999999995</v>
      </c>
      <c r="C52">
        <v>60.253999999999998</v>
      </c>
      <c r="D52">
        <v>107.89</v>
      </c>
      <c r="G52">
        <v>72.17</v>
      </c>
      <c r="H52">
        <v>133.87</v>
      </c>
      <c r="I52">
        <v>67.734999999999999</v>
      </c>
      <c r="J52">
        <v>150.03</v>
      </c>
      <c r="L52">
        <v>71.430000000000007</v>
      </c>
      <c r="M52">
        <v>193.81</v>
      </c>
      <c r="N52">
        <v>103.16</v>
      </c>
      <c r="O52">
        <v>219.55</v>
      </c>
      <c r="S52">
        <f t="shared" si="0"/>
        <v>71.923333333333332</v>
      </c>
      <c r="T52">
        <f t="shared" si="0"/>
        <v>139.05866666666665</v>
      </c>
      <c r="U52">
        <f t="shared" si="0"/>
        <v>77.049666666666667</v>
      </c>
      <c r="V52">
        <f t="shared" si="0"/>
        <v>159.15666666666667</v>
      </c>
    </row>
    <row r="53" spans="1:22" x14ac:dyDescent="0.25">
      <c r="A53">
        <v>73.17</v>
      </c>
      <c r="B53">
        <v>81.872</v>
      </c>
      <c r="C53">
        <v>53.06</v>
      </c>
      <c r="D53">
        <v>97.561999999999998</v>
      </c>
      <c r="G53">
        <v>73.180000000000007</v>
      </c>
      <c r="H53">
        <v>118.53</v>
      </c>
      <c r="I53">
        <v>71.442999999999998</v>
      </c>
      <c r="J53">
        <v>138.38999999999999</v>
      </c>
      <c r="L53">
        <v>72.41</v>
      </c>
      <c r="M53">
        <v>180.43</v>
      </c>
      <c r="N53">
        <v>104.46</v>
      </c>
      <c r="O53">
        <v>208.48000000000002</v>
      </c>
      <c r="S53">
        <f t="shared" si="0"/>
        <v>72.92</v>
      </c>
      <c r="T53">
        <f t="shared" si="0"/>
        <v>126.944</v>
      </c>
      <c r="U53">
        <f t="shared" si="0"/>
        <v>76.320999999999998</v>
      </c>
      <c r="V53">
        <f t="shared" si="0"/>
        <v>148.14400000000001</v>
      </c>
    </row>
    <row r="54" spans="1:22" x14ac:dyDescent="0.25">
      <c r="A54">
        <v>74.17</v>
      </c>
      <c r="B54">
        <v>68.796000000000006</v>
      </c>
      <c r="C54">
        <v>43.948999999999998</v>
      </c>
      <c r="D54">
        <v>81.635000000000005</v>
      </c>
      <c r="G54">
        <v>74.17</v>
      </c>
      <c r="H54">
        <v>106.29</v>
      </c>
      <c r="I54">
        <v>65.391000000000005</v>
      </c>
      <c r="J54">
        <v>124.8</v>
      </c>
      <c r="L54">
        <v>73.400000000000006</v>
      </c>
      <c r="M54">
        <v>174.53</v>
      </c>
      <c r="N54">
        <v>96.367999999999995</v>
      </c>
      <c r="O54">
        <v>199.37</v>
      </c>
      <c r="S54">
        <f t="shared" si="0"/>
        <v>73.913333333333341</v>
      </c>
      <c r="T54">
        <f t="shared" si="0"/>
        <v>116.53866666666666</v>
      </c>
      <c r="U54">
        <f t="shared" si="0"/>
        <v>68.569333333333333</v>
      </c>
      <c r="V54">
        <f t="shared" si="0"/>
        <v>135.26833333333335</v>
      </c>
    </row>
    <row r="55" spans="1:22" x14ac:dyDescent="0.25">
      <c r="A55">
        <v>75.17</v>
      </c>
      <c r="B55">
        <v>61.634999999999998</v>
      </c>
      <c r="C55">
        <v>39.698</v>
      </c>
      <c r="D55">
        <v>73.313000000000002</v>
      </c>
      <c r="G55">
        <v>75.180000000000007</v>
      </c>
      <c r="H55">
        <v>96.146000000000001</v>
      </c>
      <c r="I55">
        <v>56.890999999999998</v>
      </c>
      <c r="J55">
        <v>111.72</v>
      </c>
      <c r="L55">
        <v>74.38</v>
      </c>
      <c r="M55">
        <v>163.06</v>
      </c>
      <c r="N55">
        <v>95.777000000000001</v>
      </c>
      <c r="O55">
        <v>189.1</v>
      </c>
      <c r="S55">
        <f t="shared" si="0"/>
        <v>74.910000000000011</v>
      </c>
      <c r="T55">
        <f t="shared" si="0"/>
        <v>106.947</v>
      </c>
      <c r="U55">
        <f t="shared" si="0"/>
        <v>64.122</v>
      </c>
      <c r="V55">
        <f t="shared" si="0"/>
        <v>124.71100000000001</v>
      </c>
    </row>
    <row r="56" spans="1:22" x14ac:dyDescent="0.25">
      <c r="A56">
        <v>76.17</v>
      </c>
      <c r="B56">
        <v>58.045000000000002</v>
      </c>
      <c r="C56">
        <v>38.03</v>
      </c>
      <c r="D56">
        <v>69.394000000000005</v>
      </c>
      <c r="G56">
        <v>76.180000000000007</v>
      </c>
      <c r="H56">
        <v>90.718000000000004</v>
      </c>
      <c r="I56">
        <v>51.715000000000003</v>
      </c>
      <c r="J56">
        <v>104.42</v>
      </c>
      <c r="L56">
        <v>75.37</v>
      </c>
      <c r="M56">
        <v>156.14000000000001</v>
      </c>
      <c r="N56">
        <v>87.763000000000005</v>
      </c>
      <c r="O56">
        <v>179.10999999999999</v>
      </c>
      <c r="S56">
        <f t="shared" si="0"/>
        <v>75.90666666666668</v>
      </c>
      <c r="T56">
        <f t="shared" si="0"/>
        <v>101.63433333333334</v>
      </c>
      <c r="U56">
        <f t="shared" si="0"/>
        <v>59.169333333333334</v>
      </c>
      <c r="V56">
        <f t="shared" si="0"/>
        <v>117.64133333333332</v>
      </c>
    </row>
    <row r="57" spans="1:22" x14ac:dyDescent="0.25">
      <c r="A57">
        <v>77.180000000000007</v>
      </c>
      <c r="B57">
        <v>53.389000000000003</v>
      </c>
      <c r="C57">
        <v>33.521999999999998</v>
      </c>
      <c r="D57">
        <v>63.040999999999997</v>
      </c>
      <c r="G57">
        <v>77.180000000000007</v>
      </c>
      <c r="H57">
        <v>76.355999999999995</v>
      </c>
      <c r="I57">
        <v>50.331000000000003</v>
      </c>
      <c r="J57">
        <v>91.451999999999998</v>
      </c>
      <c r="L57">
        <v>76.349999999999994</v>
      </c>
      <c r="M57">
        <v>147.10999999999999</v>
      </c>
      <c r="N57">
        <v>87.445000000000007</v>
      </c>
      <c r="O57">
        <v>171.14000000000001</v>
      </c>
      <c r="S57">
        <f t="shared" si="0"/>
        <v>76.903333333333336</v>
      </c>
      <c r="T57">
        <f t="shared" si="0"/>
        <v>92.285000000000011</v>
      </c>
      <c r="U57">
        <f t="shared" si="0"/>
        <v>57.099333333333334</v>
      </c>
      <c r="V57">
        <f t="shared" si="0"/>
        <v>108.54433333333334</v>
      </c>
    </row>
    <row r="58" spans="1:22" x14ac:dyDescent="0.25">
      <c r="A58">
        <v>78.17</v>
      </c>
      <c r="B58">
        <v>50.896000000000001</v>
      </c>
      <c r="C58">
        <v>33.859000000000002</v>
      </c>
      <c r="D58">
        <v>61.13</v>
      </c>
      <c r="G58">
        <v>78.180000000000007</v>
      </c>
      <c r="H58">
        <v>69.238</v>
      </c>
      <c r="I58">
        <v>38.862000000000002</v>
      </c>
      <c r="J58">
        <v>79.399000000000001</v>
      </c>
      <c r="L58">
        <v>77.34</v>
      </c>
      <c r="M58">
        <v>142.59</v>
      </c>
      <c r="N58">
        <v>82.998000000000005</v>
      </c>
      <c r="O58">
        <v>164.99</v>
      </c>
      <c r="S58">
        <f t="shared" si="0"/>
        <v>77.896666666666675</v>
      </c>
      <c r="T58">
        <f t="shared" si="0"/>
        <v>87.574666666666658</v>
      </c>
      <c r="U58">
        <f t="shared" si="0"/>
        <v>51.906333333333329</v>
      </c>
      <c r="V58">
        <f t="shared" si="0"/>
        <v>101.83966666666667</v>
      </c>
    </row>
    <row r="59" spans="1:22" x14ac:dyDescent="0.25">
      <c r="A59">
        <v>79.180000000000007</v>
      </c>
      <c r="B59">
        <v>50.533999999999999</v>
      </c>
      <c r="C59">
        <v>32.143000000000001</v>
      </c>
      <c r="D59">
        <v>59.890999999999998</v>
      </c>
      <c r="G59">
        <v>79.180000000000007</v>
      </c>
      <c r="H59">
        <v>62.494</v>
      </c>
      <c r="I59">
        <v>41.356999999999999</v>
      </c>
      <c r="J59">
        <v>74.938999999999993</v>
      </c>
      <c r="L59">
        <v>78.319999999999993</v>
      </c>
      <c r="M59">
        <v>130.72999999999999</v>
      </c>
      <c r="N59">
        <v>77.611999999999995</v>
      </c>
      <c r="O59">
        <v>152.03</v>
      </c>
      <c r="S59">
        <f t="shared" si="0"/>
        <v>78.893333333333331</v>
      </c>
      <c r="T59">
        <f t="shared" si="0"/>
        <v>81.252666666666656</v>
      </c>
      <c r="U59">
        <f t="shared" si="0"/>
        <v>50.370666666666665</v>
      </c>
      <c r="V59">
        <f t="shared" si="0"/>
        <v>95.62</v>
      </c>
    </row>
    <row r="60" spans="1:22" x14ac:dyDescent="0.25">
      <c r="A60">
        <v>80.17</v>
      </c>
      <c r="B60">
        <v>47.183999999999997</v>
      </c>
      <c r="C60">
        <v>33.15</v>
      </c>
      <c r="D60">
        <v>57.664999999999999</v>
      </c>
      <c r="G60">
        <v>80.180000000000007</v>
      </c>
      <c r="H60">
        <v>61.908000000000001</v>
      </c>
      <c r="I60">
        <v>36.997999999999998</v>
      </c>
      <c r="J60">
        <v>72.120999999999995</v>
      </c>
      <c r="L60">
        <v>79.31</v>
      </c>
      <c r="M60">
        <v>124.47999999999999</v>
      </c>
      <c r="N60">
        <v>71.882000000000005</v>
      </c>
      <c r="O60">
        <v>143.75</v>
      </c>
      <c r="S60">
        <f t="shared" si="0"/>
        <v>79.88666666666667</v>
      </c>
      <c r="T60">
        <f t="shared" si="0"/>
        <v>77.85733333333333</v>
      </c>
      <c r="U60">
        <f t="shared" si="0"/>
        <v>47.343333333333334</v>
      </c>
      <c r="V60">
        <f t="shared" si="0"/>
        <v>91.178666666666672</v>
      </c>
    </row>
    <row r="61" spans="1:22" x14ac:dyDescent="0.25">
      <c r="A61">
        <v>81.17</v>
      </c>
      <c r="B61">
        <v>43.722999999999999</v>
      </c>
      <c r="C61">
        <v>32.252000000000002</v>
      </c>
      <c r="D61">
        <v>54.331000000000003</v>
      </c>
      <c r="G61">
        <v>81.180000000000007</v>
      </c>
      <c r="H61">
        <v>52.607999999999997</v>
      </c>
      <c r="I61">
        <v>34.631999999999998</v>
      </c>
      <c r="J61">
        <v>62.984000000000002</v>
      </c>
      <c r="L61">
        <v>80.290000000000006</v>
      </c>
      <c r="M61">
        <v>114.65</v>
      </c>
      <c r="N61">
        <v>69.852999999999994</v>
      </c>
      <c r="O61">
        <v>134.25</v>
      </c>
      <c r="S61">
        <f t="shared" si="0"/>
        <v>80.88000000000001</v>
      </c>
      <c r="T61">
        <f t="shared" si="0"/>
        <v>70.326999999999998</v>
      </c>
      <c r="U61">
        <f t="shared" si="0"/>
        <v>45.579000000000001</v>
      </c>
      <c r="V61">
        <f t="shared" si="0"/>
        <v>83.855000000000004</v>
      </c>
    </row>
    <row r="62" spans="1:22" x14ac:dyDescent="0.25">
      <c r="A62">
        <v>82.17</v>
      </c>
      <c r="B62">
        <v>44.634</v>
      </c>
      <c r="C62">
        <v>27.818999999999999</v>
      </c>
      <c r="D62">
        <v>52.594000000000001</v>
      </c>
      <c r="G62">
        <v>82.18</v>
      </c>
      <c r="H62">
        <v>49.131</v>
      </c>
      <c r="I62">
        <v>32.959000000000003</v>
      </c>
      <c r="J62">
        <v>59.161999999999999</v>
      </c>
      <c r="L62">
        <v>81.28</v>
      </c>
      <c r="M62">
        <v>103.74000000000001</v>
      </c>
      <c r="N62">
        <v>64.58</v>
      </c>
      <c r="O62">
        <v>122.2</v>
      </c>
      <c r="S62">
        <f t="shared" si="0"/>
        <v>81.876666666666679</v>
      </c>
      <c r="T62">
        <f t="shared" si="0"/>
        <v>65.834999999999994</v>
      </c>
      <c r="U62">
        <f t="shared" si="0"/>
        <v>41.786000000000001</v>
      </c>
      <c r="V62">
        <f t="shared" si="0"/>
        <v>77.985333333333344</v>
      </c>
    </row>
    <row r="63" spans="1:22" x14ac:dyDescent="0.25">
      <c r="A63">
        <v>83.17</v>
      </c>
      <c r="B63">
        <v>39.313000000000002</v>
      </c>
      <c r="C63">
        <v>26.155000000000001</v>
      </c>
      <c r="D63">
        <v>47.219000000000001</v>
      </c>
      <c r="G63">
        <v>83.18</v>
      </c>
      <c r="H63">
        <v>43.19</v>
      </c>
      <c r="I63">
        <v>31.395</v>
      </c>
      <c r="J63">
        <v>53.395000000000003</v>
      </c>
      <c r="L63">
        <v>82.26</v>
      </c>
      <c r="M63">
        <v>89.955999999999989</v>
      </c>
      <c r="N63">
        <v>57.144000000000005</v>
      </c>
      <c r="O63">
        <v>106.57000000000001</v>
      </c>
      <c r="S63">
        <f t="shared" si="0"/>
        <v>82.87</v>
      </c>
      <c r="T63">
        <f t="shared" si="0"/>
        <v>57.486333333333334</v>
      </c>
      <c r="U63">
        <f t="shared" si="0"/>
        <v>38.231333333333332</v>
      </c>
      <c r="V63">
        <f t="shared" si="0"/>
        <v>69.061333333333337</v>
      </c>
    </row>
    <row r="64" spans="1:22" x14ac:dyDescent="0.25">
      <c r="A64">
        <v>84.17</v>
      </c>
      <c r="B64">
        <v>38.92</v>
      </c>
      <c r="C64">
        <v>23.585999999999999</v>
      </c>
      <c r="D64">
        <v>45.51</v>
      </c>
      <c r="G64">
        <v>84.18</v>
      </c>
      <c r="H64">
        <v>40.356999999999999</v>
      </c>
      <c r="I64">
        <v>28.169</v>
      </c>
      <c r="J64">
        <v>49.216000000000001</v>
      </c>
      <c r="L64">
        <v>83.25</v>
      </c>
      <c r="M64">
        <v>80.716999999999999</v>
      </c>
      <c r="N64">
        <v>54.911000000000001</v>
      </c>
      <c r="O64">
        <v>97.623999999999995</v>
      </c>
      <c r="S64">
        <f t="shared" si="0"/>
        <v>83.866666666666674</v>
      </c>
      <c r="T64">
        <f t="shared" si="0"/>
        <v>53.331333333333333</v>
      </c>
      <c r="U64">
        <f t="shared" si="0"/>
        <v>35.55533333333333</v>
      </c>
      <c r="V64">
        <f t="shared" si="0"/>
        <v>64.11666666666666</v>
      </c>
    </row>
    <row r="65" spans="1:22" x14ac:dyDescent="0.25">
      <c r="A65">
        <v>85.18</v>
      </c>
      <c r="B65">
        <v>36.89</v>
      </c>
      <c r="C65">
        <v>23.725999999999999</v>
      </c>
      <c r="D65">
        <v>43.860999999999997</v>
      </c>
      <c r="G65">
        <v>85.18</v>
      </c>
      <c r="H65">
        <v>40.417000000000002</v>
      </c>
      <c r="I65">
        <v>23.622</v>
      </c>
      <c r="J65">
        <v>46.814</v>
      </c>
      <c r="L65">
        <v>84.23</v>
      </c>
      <c r="M65">
        <v>77.59</v>
      </c>
      <c r="N65">
        <v>49.594999999999999</v>
      </c>
      <c r="O65">
        <v>92.087000000000003</v>
      </c>
      <c r="S65">
        <f t="shared" si="0"/>
        <v>84.863333333333344</v>
      </c>
      <c r="T65">
        <f t="shared" si="0"/>
        <v>51.632333333333328</v>
      </c>
      <c r="U65">
        <f t="shared" si="0"/>
        <v>32.31433333333333</v>
      </c>
      <c r="V65">
        <f t="shared" si="0"/>
        <v>60.920666666666669</v>
      </c>
    </row>
    <row r="66" spans="1:22" x14ac:dyDescent="0.25">
      <c r="A66">
        <v>86.18</v>
      </c>
      <c r="B66">
        <v>36.868000000000002</v>
      </c>
      <c r="C66">
        <v>22.757000000000001</v>
      </c>
      <c r="D66">
        <v>43.326000000000001</v>
      </c>
      <c r="G66">
        <v>86.18</v>
      </c>
      <c r="H66">
        <v>38.064999999999998</v>
      </c>
      <c r="I66">
        <v>22.033000000000001</v>
      </c>
      <c r="J66">
        <v>43.981000000000002</v>
      </c>
      <c r="L66">
        <v>85.21</v>
      </c>
      <c r="M66">
        <v>73.626999999999995</v>
      </c>
      <c r="N66">
        <v>47.756</v>
      </c>
      <c r="O66">
        <v>87.75800000000001</v>
      </c>
      <c r="S66">
        <f t="shared" si="0"/>
        <v>85.856666666666669</v>
      </c>
      <c r="T66">
        <f t="shared" si="0"/>
        <v>49.52</v>
      </c>
      <c r="U66">
        <f t="shared" si="0"/>
        <v>30.84866666666667</v>
      </c>
      <c r="V66">
        <f t="shared" si="0"/>
        <v>58.354999999999997</v>
      </c>
    </row>
    <row r="67" spans="1:22" x14ac:dyDescent="0.25">
      <c r="A67">
        <v>87.17</v>
      </c>
      <c r="B67">
        <v>35.988999999999997</v>
      </c>
      <c r="C67">
        <v>20.446999999999999</v>
      </c>
      <c r="D67">
        <v>41.392000000000003</v>
      </c>
      <c r="G67">
        <v>87.18</v>
      </c>
      <c r="H67">
        <v>38.103999999999999</v>
      </c>
      <c r="I67">
        <v>20.731999999999999</v>
      </c>
      <c r="J67">
        <v>43.378999999999998</v>
      </c>
      <c r="L67">
        <v>86.2</v>
      </c>
      <c r="M67">
        <v>66.665999999999997</v>
      </c>
      <c r="N67">
        <v>43.518999999999998</v>
      </c>
      <c r="O67">
        <v>79.613</v>
      </c>
      <c r="S67">
        <f t="shared" si="0"/>
        <v>86.850000000000009</v>
      </c>
      <c r="T67">
        <f t="shared" si="0"/>
        <v>46.919666666666664</v>
      </c>
      <c r="U67">
        <f t="shared" si="0"/>
        <v>28.23266666666667</v>
      </c>
      <c r="V67">
        <f t="shared" si="0"/>
        <v>54.794666666666672</v>
      </c>
    </row>
    <row r="68" spans="1:22" x14ac:dyDescent="0.25">
      <c r="A68">
        <v>88.17</v>
      </c>
      <c r="B68">
        <v>38.213000000000001</v>
      </c>
      <c r="C68">
        <v>20.242999999999999</v>
      </c>
      <c r="D68">
        <v>43.244</v>
      </c>
      <c r="G68">
        <v>88.18</v>
      </c>
      <c r="H68">
        <v>39.223999999999997</v>
      </c>
      <c r="I68">
        <v>21.524000000000001</v>
      </c>
      <c r="J68">
        <v>44.741999999999997</v>
      </c>
      <c r="L68">
        <v>87.18</v>
      </c>
      <c r="M68">
        <v>62.749000000000002</v>
      </c>
      <c r="N68">
        <v>44.363999999999997</v>
      </c>
      <c r="O68">
        <v>76.847999999999999</v>
      </c>
      <c r="S68">
        <f t="shared" si="0"/>
        <v>87.843333333333348</v>
      </c>
      <c r="T68">
        <f t="shared" si="0"/>
        <v>46.728666666666669</v>
      </c>
      <c r="U68">
        <f t="shared" si="0"/>
        <v>28.710333333333335</v>
      </c>
      <c r="V68">
        <f t="shared" si="0"/>
        <v>54.94466666666667</v>
      </c>
    </row>
    <row r="69" spans="1:22" x14ac:dyDescent="0.25">
      <c r="A69">
        <v>89.18</v>
      </c>
      <c r="B69">
        <v>40.436</v>
      </c>
      <c r="C69">
        <v>22.027000000000001</v>
      </c>
      <c r="D69">
        <v>46.045999999999999</v>
      </c>
      <c r="G69">
        <v>89.18</v>
      </c>
      <c r="H69">
        <v>44.43</v>
      </c>
      <c r="I69">
        <v>24.585999999999999</v>
      </c>
      <c r="J69">
        <v>50.779000000000003</v>
      </c>
      <c r="L69">
        <v>88.17</v>
      </c>
      <c r="M69">
        <v>63.354999999999997</v>
      </c>
      <c r="N69">
        <v>39.618000000000002</v>
      </c>
      <c r="O69">
        <v>74.722000000000008</v>
      </c>
      <c r="S69">
        <f t="shared" si="0"/>
        <v>88.843333333333348</v>
      </c>
      <c r="T69">
        <f t="shared" si="0"/>
        <v>49.407000000000004</v>
      </c>
      <c r="U69">
        <f t="shared" si="0"/>
        <v>28.743666666666666</v>
      </c>
      <c r="V69">
        <f t="shared" ref="V69:V132" si="1">AVERAGE(D69,J69,O69)</f>
        <v>57.182333333333339</v>
      </c>
    </row>
    <row r="70" spans="1:22" x14ac:dyDescent="0.25">
      <c r="A70">
        <v>90.18</v>
      </c>
      <c r="B70" s="2">
        <v>60.213009999999997</v>
      </c>
      <c r="C70">
        <v>42.600999999999999</v>
      </c>
      <c r="D70">
        <v>42.600999999999999</v>
      </c>
      <c r="G70">
        <v>90.18</v>
      </c>
      <c r="H70">
        <v>60.533000000000001</v>
      </c>
      <c r="I70">
        <v>22.614000000000001</v>
      </c>
      <c r="J70">
        <v>64.619</v>
      </c>
      <c r="L70">
        <v>89.16</v>
      </c>
      <c r="M70">
        <v>67.015999999999991</v>
      </c>
      <c r="N70">
        <v>34.772000000000006</v>
      </c>
      <c r="O70">
        <v>75.5</v>
      </c>
      <c r="S70">
        <f t="shared" ref="S70:V133" si="2">AVERAGE(A70,G70,L70)</f>
        <v>89.839999999999989</v>
      </c>
      <c r="T70">
        <f t="shared" si="2"/>
        <v>62.587336666666658</v>
      </c>
      <c r="U70">
        <f t="shared" si="2"/>
        <v>33.329000000000001</v>
      </c>
      <c r="V70">
        <f t="shared" si="1"/>
        <v>60.906666666666666</v>
      </c>
    </row>
    <row r="71" spans="1:22" x14ac:dyDescent="0.25">
      <c r="A71">
        <v>91.18</v>
      </c>
      <c r="B71">
        <v>67.302999999999997</v>
      </c>
      <c r="C71">
        <v>27.645</v>
      </c>
      <c r="D71">
        <v>72.760000000000005</v>
      </c>
      <c r="G71">
        <v>91.18</v>
      </c>
      <c r="H71">
        <v>62.753999999999998</v>
      </c>
      <c r="I71">
        <v>17.289000000000001</v>
      </c>
      <c r="J71">
        <v>65.091999999999999</v>
      </c>
      <c r="L71">
        <v>90.14</v>
      </c>
      <c r="M71">
        <v>73.519000000000005</v>
      </c>
      <c r="N71">
        <v>37.323999999999998</v>
      </c>
      <c r="O71">
        <v>82.450999999999993</v>
      </c>
      <c r="S71">
        <f t="shared" si="2"/>
        <v>90.833333333333329</v>
      </c>
      <c r="T71">
        <f t="shared" si="2"/>
        <v>67.858666666666664</v>
      </c>
      <c r="U71">
        <f t="shared" si="2"/>
        <v>27.419333333333331</v>
      </c>
      <c r="V71">
        <f t="shared" si="1"/>
        <v>73.434333333333328</v>
      </c>
    </row>
    <row r="72" spans="1:22" x14ac:dyDescent="0.25">
      <c r="A72">
        <v>92.18</v>
      </c>
      <c r="B72">
        <v>78.662999999999997</v>
      </c>
      <c r="C72">
        <v>29.425000000000001</v>
      </c>
      <c r="D72">
        <v>83.986000000000004</v>
      </c>
      <c r="G72">
        <v>92.18</v>
      </c>
      <c r="H72">
        <v>86.412000000000006</v>
      </c>
      <c r="I72">
        <v>29.324999999999999</v>
      </c>
      <c r="J72">
        <v>91.251999999999995</v>
      </c>
      <c r="L72">
        <v>91.12</v>
      </c>
      <c r="M72">
        <v>81.977000000000004</v>
      </c>
      <c r="N72">
        <v>39.204999999999998</v>
      </c>
      <c r="O72">
        <v>90.869</v>
      </c>
      <c r="S72">
        <f t="shared" si="2"/>
        <v>91.826666666666668</v>
      </c>
      <c r="T72">
        <f t="shared" si="2"/>
        <v>82.350666666666669</v>
      </c>
      <c r="U72">
        <f t="shared" si="2"/>
        <v>32.651666666666664</v>
      </c>
      <c r="V72">
        <f t="shared" si="1"/>
        <v>88.702333333333328</v>
      </c>
    </row>
    <row r="73" spans="1:22" x14ac:dyDescent="0.25">
      <c r="A73">
        <v>93.18</v>
      </c>
      <c r="B73">
        <v>100.63</v>
      </c>
      <c r="C73">
        <v>32.064</v>
      </c>
      <c r="D73">
        <v>105.61</v>
      </c>
      <c r="G73">
        <v>93.19</v>
      </c>
      <c r="H73">
        <v>105.99</v>
      </c>
      <c r="I73">
        <v>38.71</v>
      </c>
      <c r="J73">
        <v>112.84</v>
      </c>
      <c r="L73">
        <v>92.11</v>
      </c>
      <c r="M73">
        <v>90.294000000000011</v>
      </c>
      <c r="N73">
        <v>31.197000000000003</v>
      </c>
      <c r="O73">
        <v>95.530999999999992</v>
      </c>
      <c r="S73">
        <f t="shared" si="2"/>
        <v>92.826666666666668</v>
      </c>
      <c r="T73">
        <f t="shared" si="2"/>
        <v>98.971333333333334</v>
      </c>
      <c r="U73">
        <f t="shared" si="2"/>
        <v>33.990333333333332</v>
      </c>
      <c r="V73">
        <f t="shared" si="1"/>
        <v>104.66033333333333</v>
      </c>
    </row>
    <row r="74" spans="1:22" x14ac:dyDescent="0.25">
      <c r="A74">
        <v>94.18</v>
      </c>
      <c r="B74">
        <v>130.80000000000001</v>
      </c>
      <c r="C74">
        <v>35.822000000000003</v>
      </c>
      <c r="D74">
        <v>135.61000000000001</v>
      </c>
      <c r="G74">
        <v>94.18</v>
      </c>
      <c r="H74">
        <v>154.65</v>
      </c>
      <c r="I74">
        <v>40.433</v>
      </c>
      <c r="J74">
        <v>159.85</v>
      </c>
      <c r="L74">
        <v>93.09</v>
      </c>
      <c r="M74">
        <v>113.78</v>
      </c>
      <c r="N74">
        <v>43.92</v>
      </c>
      <c r="O74">
        <v>121.96</v>
      </c>
      <c r="S74">
        <f t="shared" si="2"/>
        <v>93.816666666666677</v>
      </c>
      <c r="T74">
        <f t="shared" si="2"/>
        <v>133.07666666666668</v>
      </c>
      <c r="U74">
        <f t="shared" si="2"/>
        <v>40.05833333333333</v>
      </c>
      <c r="V74">
        <f t="shared" si="1"/>
        <v>139.14000000000001</v>
      </c>
    </row>
    <row r="75" spans="1:22" x14ac:dyDescent="0.25">
      <c r="A75">
        <v>95.18</v>
      </c>
      <c r="B75">
        <v>151.66</v>
      </c>
      <c r="C75">
        <v>39.42</v>
      </c>
      <c r="D75">
        <v>156.69</v>
      </c>
      <c r="G75">
        <v>95.19</v>
      </c>
      <c r="H75">
        <v>197.13</v>
      </c>
      <c r="I75">
        <v>59.634999999999998</v>
      </c>
      <c r="J75">
        <v>205.95</v>
      </c>
      <c r="L75">
        <v>94.08</v>
      </c>
      <c r="M75">
        <v>129.57999999999998</v>
      </c>
      <c r="N75">
        <v>42.341999999999999</v>
      </c>
      <c r="O75">
        <v>136.32999999999998</v>
      </c>
      <c r="S75">
        <f t="shared" si="2"/>
        <v>94.816666666666663</v>
      </c>
      <c r="T75">
        <f t="shared" si="2"/>
        <v>159.45666666666665</v>
      </c>
      <c r="U75">
        <f t="shared" si="2"/>
        <v>47.132333333333328</v>
      </c>
      <c r="V75">
        <f t="shared" si="1"/>
        <v>166.32333333333332</v>
      </c>
    </row>
    <row r="76" spans="1:22" x14ac:dyDescent="0.25">
      <c r="A76">
        <v>96.18</v>
      </c>
      <c r="B76">
        <v>182.25</v>
      </c>
      <c r="C76">
        <v>39.960999999999999</v>
      </c>
      <c r="D76">
        <v>186.58</v>
      </c>
      <c r="G76">
        <v>96.19</v>
      </c>
      <c r="H76">
        <v>234.11</v>
      </c>
      <c r="I76">
        <v>55.817</v>
      </c>
      <c r="J76">
        <v>240.67</v>
      </c>
      <c r="L76">
        <v>95.07</v>
      </c>
      <c r="M76">
        <v>164.81</v>
      </c>
      <c r="N76">
        <v>44.036999999999999</v>
      </c>
      <c r="O76">
        <v>170.59</v>
      </c>
      <c r="S76">
        <f t="shared" si="2"/>
        <v>95.813333333333333</v>
      </c>
      <c r="T76">
        <f t="shared" si="2"/>
        <v>193.72333333333336</v>
      </c>
      <c r="U76">
        <f t="shared" si="2"/>
        <v>46.604999999999997</v>
      </c>
      <c r="V76">
        <f t="shared" si="1"/>
        <v>199.28</v>
      </c>
    </row>
    <row r="77" spans="1:22" x14ac:dyDescent="0.25">
      <c r="A77">
        <v>97.19</v>
      </c>
      <c r="B77">
        <v>218.02</v>
      </c>
      <c r="C77">
        <v>43.582000000000001</v>
      </c>
      <c r="D77">
        <v>222.33</v>
      </c>
      <c r="G77">
        <v>97.19</v>
      </c>
      <c r="H77">
        <v>275.74</v>
      </c>
      <c r="I77">
        <v>54.920999999999999</v>
      </c>
      <c r="J77">
        <v>281.16000000000003</v>
      </c>
      <c r="L77">
        <v>96.05</v>
      </c>
      <c r="M77">
        <v>195.91</v>
      </c>
      <c r="N77">
        <v>54.448999999999998</v>
      </c>
      <c r="O77">
        <v>203.34</v>
      </c>
      <c r="S77">
        <f t="shared" si="2"/>
        <v>96.81</v>
      </c>
      <c r="T77">
        <f t="shared" si="2"/>
        <v>229.89</v>
      </c>
      <c r="U77">
        <f t="shared" si="2"/>
        <v>50.984000000000002</v>
      </c>
      <c r="V77">
        <f t="shared" si="1"/>
        <v>235.61</v>
      </c>
    </row>
    <row r="78" spans="1:22" x14ac:dyDescent="0.25">
      <c r="A78">
        <v>98.18</v>
      </c>
      <c r="B78">
        <v>269.66000000000003</v>
      </c>
      <c r="C78">
        <v>34.475000000000001</v>
      </c>
      <c r="D78">
        <v>271.85000000000002</v>
      </c>
      <c r="G78">
        <v>98.19</v>
      </c>
      <c r="H78">
        <v>306.99</v>
      </c>
      <c r="I78">
        <v>86.84</v>
      </c>
      <c r="J78">
        <v>319.04000000000002</v>
      </c>
      <c r="L78">
        <v>97.03</v>
      </c>
      <c r="M78">
        <v>232.51999999999998</v>
      </c>
      <c r="N78">
        <v>53.316999999999993</v>
      </c>
      <c r="O78">
        <v>238.56</v>
      </c>
      <c r="S78">
        <f t="shared" si="2"/>
        <v>97.8</v>
      </c>
      <c r="T78">
        <f t="shared" si="2"/>
        <v>269.72333333333336</v>
      </c>
      <c r="U78">
        <f t="shared" si="2"/>
        <v>58.210666666666668</v>
      </c>
      <c r="V78">
        <f t="shared" si="1"/>
        <v>276.48333333333335</v>
      </c>
    </row>
    <row r="79" spans="1:22" x14ac:dyDescent="0.25">
      <c r="A79">
        <v>99.19</v>
      </c>
      <c r="B79">
        <v>250.79</v>
      </c>
      <c r="C79">
        <v>36.057000000000002</v>
      </c>
      <c r="D79">
        <v>253.37</v>
      </c>
      <c r="G79">
        <v>99.19</v>
      </c>
      <c r="H79">
        <v>374.25</v>
      </c>
      <c r="I79">
        <v>53.7</v>
      </c>
      <c r="J79">
        <v>378.08</v>
      </c>
      <c r="L79">
        <v>98.02</v>
      </c>
      <c r="M79">
        <v>279.71999999999997</v>
      </c>
      <c r="N79">
        <v>64.028999999999996</v>
      </c>
      <c r="O79">
        <v>286.95999999999998</v>
      </c>
      <c r="S79">
        <f t="shared" si="2"/>
        <v>98.8</v>
      </c>
      <c r="T79">
        <f t="shared" si="2"/>
        <v>301.58666666666664</v>
      </c>
      <c r="U79">
        <f t="shared" si="2"/>
        <v>51.262</v>
      </c>
      <c r="V79">
        <f t="shared" si="1"/>
        <v>306.13666666666671</v>
      </c>
    </row>
    <row r="80" spans="1:22" x14ac:dyDescent="0.25">
      <c r="A80">
        <v>100.19</v>
      </c>
      <c r="B80">
        <v>309.82</v>
      </c>
      <c r="C80">
        <v>50.695</v>
      </c>
      <c r="D80">
        <v>313.94</v>
      </c>
      <c r="G80">
        <v>100.19</v>
      </c>
      <c r="H80">
        <v>414.67</v>
      </c>
      <c r="I80">
        <v>26.978000000000002</v>
      </c>
      <c r="J80">
        <v>415.55</v>
      </c>
      <c r="L80">
        <v>99</v>
      </c>
      <c r="M80">
        <v>319.29000000000002</v>
      </c>
      <c r="N80">
        <v>70.376999999999995</v>
      </c>
      <c r="O80">
        <v>326.95</v>
      </c>
      <c r="S80">
        <f t="shared" si="2"/>
        <v>99.793333333333337</v>
      </c>
      <c r="T80">
        <f t="shared" si="2"/>
        <v>347.92666666666668</v>
      </c>
      <c r="U80">
        <f t="shared" si="2"/>
        <v>49.35</v>
      </c>
      <c r="V80">
        <f t="shared" si="1"/>
        <v>352.1466666666667</v>
      </c>
    </row>
    <row r="81" spans="1:22" x14ac:dyDescent="0.25">
      <c r="A81">
        <v>101.19</v>
      </c>
      <c r="B81">
        <v>339.07</v>
      </c>
      <c r="C81">
        <v>65.058999999999997</v>
      </c>
      <c r="D81">
        <v>345.25</v>
      </c>
      <c r="G81">
        <v>101.19</v>
      </c>
      <c r="H81">
        <v>406.05</v>
      </c>
      <c r="I81">
        <v>89.123999999999995</v>
      </c>
      <c r="J81">
        <v>415.72</v>
      </c>
      <c r="L81">
        <v>99.98</v>
      </c>
      <c r="M81">
        <v>356.89</v>
      </c>
      <c r="N81">
        <v>80.109000000000009</v>
      </c>
      <c r="O81">
        <v>365.77</v>
      </c>
      <c r="S81">
        <f t="shared" si="2"/>
        <v>100.78666666666668</v>
      </c>
      <c r="T81">
        <f t="shared" si="2"/>
        <v>367.33666666666664</v>
      </c>
      <c r="U81">
        <f t="shared" si="2"/>
        <v>78.097333333333339</v>
      </c>
      <c r="V81">
        <f t="shared" si="1"/>
        <v>375.58</v>
      </c>
    </row>
    <row r="82" spans="1:22" x14ac:dyDescent="0.25">
      <c r="A82">
        <v>102.19</v>
      </c>
      <c r="B82">
        <v>365.9</v>
      </c>
      <c r="C82">
        <v>64.94</v>
      </c>
      <c r="D82">
        <v>371.62</v>
      </c>
      <c r="G82">
        <v>102.19</v>
      </c>
      <c r="H82">
        <v>424.65</v>
      </c>
      <c r="I82">
        <v>89.221000000000004</v>
      </c>
      <c r="J82">
        <v>433.93</v>
      </c>
      <c r="L82">
        <v>100.96</v>
      </c>
      <c r="M82">
        <v>399.98</v>
      </c>
      <c r="N82">
        <v>85.519000000000005</v>
      </c>
      <c r="O82">
        <v>409.02</v>
      </c>
      <c r="S82">
        <f t="shared" si="2"/>
        <v>101.77999999999999</v>
      </c>
      <c r="T82">
        <f t="shared" si="2"/>
        <v>396.84333333333331</v>
      </c>
      <c r="U82">
        <f t="shared" si="2"/>
        <v>79.893333333333331</v>
      </c>
      <c r="V82">
        <f t="shared" si="1"/>
        <v>404.85666666666663</v>
      </c>
    </row>
    <row r="83" spans="1:22" x14ac:dyDescent="0.25">
      <c r="A83">
        <v>103.18</v>
      </c>
      <c r="B83">
        <v>359.85</v>
      </c>
      <c r="C83">
        <v>52.988</v>
      </c>
      <c r="D83">
        <v>363.73</v>
      </c>
      <c r="G83">
        <v>103.19</v>
      </c>
      <c r="H83">
        <v>412.91</v>
      </c>
      <c r="I83">
        <v>99.807000000000002</v>
      </c>
      <c r="J83">
        <v>424.81</v>
      </c>
      <c r="L83">
        <v>101.94</v>
      </c>
      <c r="M83">
        <v>435.3</v>
      </c>
      <c r="N83">
        <v>97.044000000000011</v>
      </c>
      <c r="O83">
        <v>445.98</v>
      </c>
      <c r="S83">
        <f t="shared" si="2"/>
        <v>102.77</v>
      </c>
      <c r="T83">
        <f t="shared" si="2"/>
        <v>402.68666666666667</v>
      </c>
      <c r="U83">
        <f t="shared" si="2"/>
        <v>83.279666666666671</v>
      </c>
      <c r="V83">
        <f t="shared" si="1"/>
        <v>411.50666666666666</v>
      </c>
    </row>
    <row r="84" spans="1:22" x14ac:dyDescent="0.25">
      <c r="A84">
        <v>104.18</v>
      </c>
      <c r="B84">
        <v>402.98</v>
      </c>
      <c r="C84">
        <v>68.77</v>
      </c>
      <c r="D84">
        <v>408.8</v>
      </c>
      <c r="G84">
        <v>104.19</v>
      </c>
      <c r="H84">
        <v>456.59</v>
      </c>
      <c r="I84">
        <v>42.750999999999998</v>
      </c>
      <c r="J84">
        <v>458.58</v>
      </c>
      <c r="L84">
        <v>102.93</v>
      </c>
      <c r="M84">
        <v>477.93999999999994</v>
      </c>
      <c r="N84">
        <v>85.347999999999999</v>
      </c>
      <c r="O84">
        <v>485.5</v>
      </c>
      <c r="S84">
        <f t="shared" si="2"/>
        <v>103.76666666666667</v>
      </c>
      <c r="T84">
        <f t="shared" si="2"/>
        <v>445.83666666666659</v>
      </c>
      <c r="U84">
        <f t="shared" si="2"/>
        <v>65.62299999999999</v>
      </c>
      <c r="V84">
        <f t="shared" si="1"/>
        <v>450.96000000000004</v>
      </c>
    </row>
    <row r="85" spans="1:22" x14ac:dyDescent="0.25">
      <c r="A85">
        <v>105.18</v>
      </c>
      <c r="B85">
        <v>413.56</v>
      </c>
      <c r="C85">
        <v>82.57</v>
      </c>
      <c r="D85">
        <v>421.72</v>
      </c>
      <c r="G85">
        <v>105.19</v>
      </c>
      <c r="H85">
        <v>464.92</v>
      </c>
      <c r="I85">
        <v>98.234999999999999</v>
      </c>
      <c r="J85">
        <v>475.19</v>
      </c>
      <c r="L85">
        <v>103.92</v>
      </c>
      <c r="M85">
        <v>498.16999999999996</v>
      </c>
      <c r="N85">
        <v>94.217999999999989</v>
      </c>
      <c r="O85">
        <v>507</v>
      </c>
      <c r="S85">
        <f t="shared" si="2"/>
        <v>104.76333333333334</v>
      </c>
      <c r="T85">
        <f t="shared" si="2"/>
        <v>458.88333333333338</v>
      </c>
      <c r="U85">
        <f t="shared" si="2"/>
        <v>91.674333333333337</v>
      </c>
      <c r="V85">
        <f t="shared" si="1"/>
        <v>467.97</v>
      </c>
    </row>
    <row r="86" spans="1:22" x14ac:dyDescent="0.25">
      <c r="A86">
        <v>106.18</v>
      </c>
      <c r="B86">
        <v>446.22</v>
      </c>
      <c r="C86">
        <v>74.061999999999998</v>
      </c>
      <c r="D86">
        <v>452.33</v>
      </c>
      <c r="G86">
        <v>106.19</v>
      </c>
      <c r="H86">
        <v>478.7</v>
      </c>
      <c r="I86">
        <v>131.46</v>
      </c>
      <c r="J86">
        <v>496.42</v>
      </c>
      <c r="L86">
        <v>104.91</v>
      </c>
      <c r="M86">
        <v>526.43999999999994</v>
      </c>
      <c r="N86">
        <v>97.75800000000001</v>
      </c>
      <c r="O86">
        <v>535.43999999999994</v>
      </c>
      <c r="S86">
        <f t="shared" si="2"/>
        <v>105.75999999999999</v>
      </c>
      <c r="T86">
        <f t="shared" si="2"/>
        <v>483.78666666666669</v>
      </c>
      <c r="U86">
        <f t="shared" si="2"/>
        <v>101.09333333333332</v>
      </c>
      <c r="V86">
        <f t="shared" si="1"/>
        <v>494.73</v>
      </c>
    </row>
    <row r="87" spans="1:22" x14ac:dyDescent="0.25">
      <c r="A87">
        <v>107.18</v>
      </c>
      <c r="B87">
        <v>426.33</v>
      </c>
      <c r="C87">
        <v>91.031999999999996</v>
      </c>
      <c r="D87">
        <v>435.94</v>
      </c>
      <c r="G87">
        <v>107.19</v>
      </c>
      <c r="H87">
        <v>527.75</v>
      </c>
      <c r="I87">
        <v>37.115000000000002</v>
      </c>
      <c r="J87">
        <v>529.04999999999995</v>
      </c>
      <c r="L87">
        <v>105.9</v>
      </c>
      <c r="M87">
        <v>550.49</v>
      </c>
      <c r="N87">
        <v>104.07000000000001</v>
      </c>
      <c r="O87">
        <v>560.24</v>
      </c>
      <c r="S87">
        <f t="shared" si="2"/>
        <v>106.75666666666666</v>
      </c>
      <c r="T87">
        <f t="shared" si="2"/>
        <v>501.52333333333331</v>
      </c>
      <c r="U87">
        <f t="shared" si="2"/>
        <v>77.405666666666662</v>
      </c>
      <c r="V87">
        <f t="shared" si="1"/>
        <v>508.41</v>
      </c>
    </row>
    <row r="88" spans="1:22" x14ac:dyDescent="0.25">
      <c r="A88">
        <v>108.18</v>
      </c>
      <c r="B88">
        <v>454.8</v>
      </c>
      <c r="C88">
        <v>61.067</v>
      </c>
      <c r="D88">
        <v>458.88</v>
      </c>
      <c r="G88">
        <v>108.19</v>
      </c>
      <c r="H88">
        <v>529.9</v>
      </c>
      <c r="I88">
        <v>65.234999999999999</v>
      </c>
      <c r="J88">
        <v>533.9</v>
      </c>
      <c r="L88">
        <v>106.87</v>
      </c>
      <c r="M88">
        <v>548.63</v>
      </c>
      <c r="N88">
        <v>105.14000000000001</v>
      </c>
      <c r="O88">
        <v>558.62</v>
      </c>
      <c r="S88">
        <f t="shared" si="2"/>
        <v>107.74666666666667</v>
      </c>
      <c r="T88">
        <f t="shared" si="2"/>
        <v>511.10999999999996</v>
      </c>
      <c r="U88">
        <f t="shared" si="2"/>
        <v>77.147333333333336</v>
      </c>
      <c r="V88">
        <f t="shared" si="1"/>
        <v>517.13333333333333</v>
      </c>
    </row>
    <row r="89" spans="1:22" x14ac:dyDescent="0.25">
      <c r="A89">
        <v>109.18</v>
      </c>
      <c r="B89">
        <v>502.45</v>
      </c>
      <c r="C89">
        <v>77.998000000000005</v>
      </c>
      <c r="D89">
        <v>508.47</v>
      </c>
      <c r="G89">
        <v>109.19</v>
      </c>
      <c r="H89">
        <v>537.29999999999995</v>
      </c>
      <c r="I89">
        <v>92.57</v>
      </c>
      <c r="J89">
        <v>545.21</v>
      </c>
      <c r="L89">
        <v>107.87</v>
      </c>
      <c r="M89">
        <v>604.83000000000004</v>
      </c>
      <c r="N89">
        <v>112.75999999999999</v>
      </c>
      <c r="O89">
        <v>615.25</v>
      </c>
      <c r="S89">
        <f t="shared" si="2"/>
        <v>108.74666666666667</v>
      </c>
      <c r="T89">
        <f t="shared" si="2"/>
        <v>548.19333333333327</v>
      </c>
      <c r="U89">
        <f t="shared" si="2"/>
        <v>94.442666666666653</v>
      </c>
      <c r="V89">
        <f t="shared" si="1"/>
        <v>556.31000000000006</v>
      </c>
    </row>
    <row r="90" spans="1:22" x14ac:dyDescent="0.25">
      <c r="A90">
        <v>110.18</v>
      </c>
      <c r="B90">
        <v>529.75</v>
      </c>
      <c r="C90">
        <v>84.061000000000007</v>
      </c>
      <c r="D90">
        <v>536.38</v>
      </c>
      <c r="G90">
        <v>110.19</v>
      </c>
      <c r="H90">
        <v>548.45000000000005</v>
      </c>
      <c r="I90">
        <v>98.227999999999994</v>
      </c>
      <c r="J90">
        <v>557.17999999999995</v>
      </c>
      <c r="L90">
        <v>108.86</v>
      </c>
      <c r="M90">
        <v>635.53</v>
      </c>
      <c r="N90">
        <v>116.02000000000001</v>
      </c>
      <c r="O90">
        <v>646.03</v>
      </c>
      <c r="S90">
        <f t="shared" si="2"/>
        <v>109.74333333333334</v>
      </c>
      <c r="T90">
        <f t="shared" si="2"/>
        <v>571.24333333333334</v>
      </c>
      <c r="U90">
        <f t="shared" si="2"/>
        <v>99.436333333333323</v>
      </c>
      <c r="V90">
        <f t="shared" si="1"/>
        <v>579.86333333333334</v>
      </c>
    </row>
    <row r="91" spans="1:22" x14ac:dyDescent="0.25">
      <c r="A91">
        <v>111.18</v>
      </c>
      <c r="B91">
        <v>556.32000000000005</v>
      </c>
      <c r="C91">
        <v>92.804000000000002</v>
      </c>
      <c r="D91">
        <v>564.01</v>
      </c>
      <c r="G91">
        <v>111.19</v>
      </c>
      <c r="H91">
        <v>578.15</v>
      </c>
      <c r="I91">
        <v>95.224999999999994</v>
      </c>
      <c r="J91">
        <v>585.94000000000005</v>
      </c>
      <c r="L91">
        <v>109.84</v>
      </c>
      <c r="M91">
        <v>675.65</v>
      </c>
      <c r="N91">
        <v>122.88</v>
      </c>
      <c r="O91">
        <v>686.74</v>
      </c>
      <c r="S91">
        <f t="shared" si="2"/>
        <v>110.73666666666668</v>
      </c>
      <c r="T91">
        <f t="shared" si="2"/>
        <v>603.37333333333333</v>
      </c>
      <c r="U91">
        <f t="shared" si="2"/>
        <v>103.63633333333333</v>
      </c>
      <c r="V91">
        <f t="shared" si="1"/>
        <v>612.23</v>
      </c>
    </row>
    <row r="92" spans="1:22" x14ac:dyDescent="0.25">
      <c r="A92">
        <v>112.19</v>
      </c>
      <c r="B92">
        <v>579.49</v>
      </c>
      <c r="C92">
        <v>94.986999999999995</v>
      </c>
      <c r="D92">
        <v>587.22</v>
      </c>
      <c r="G92">
        <v>112.2</v>
      </c>
      <c r="H92">
        <v>616.44000000000005</v>
      </c>
      <c r="I92">
        <v>110.16</v>
      </c>
      <c r="J92">
        <v>626.20000000000005</v>
      </c>
      <c r="L92">
        <v>110.83</v>
      </c>
      <c r="M92">
        <v>709</v>
      </c>
      <c r="N92">
        <v>128.25</v>
      </c>
      <c r="O92">
        <v>720.51</v>
      </c>
      <c r="S92">
        <f t="shared" si="2"/>
        <v>111.74</v>
      </c>
      <c r="T92">
        <f t="shared" si="2"/>
        <v>634.97666666666669</v>
      </c>
      <c r="U92">
        <f t="shared" si="2"/>
        <v>111.13233333333334</v>
      </c>
      <c r="V92">
        <f t="shared" si="1"/>
        <v>644.64333333333332</v>
      </c>
    </row>
    <row r="93" spans="1:22" x14ac:dyDescent="0.25">
      <c r="A93">
        <v>113.2</v>
      </c>
      <c r="B93">
        <v>614.51</v>
      </c>
      <c r="C93">
        <v>102.68</v>
      </c>
      <c r="D93">
        <v>623.03</v>
      </c>
      <c r="G93">
        <v>113.2</v>
      </c>
      <c r="H93">
        <v>621.01</v>
      </c>
      <c r="I93">
        <v>104.99</v>
      </c>
      <c r="J93">
        <v>629.83000000000004</v>
      </c>
      <c r="L93">
        <v>111.81</v>
      </c>
      <c r="M93">
        <v>751.26</v>
      </c>
      <c r="N93">
        <v>142.22</v>
      </c>
      <c r="O93">
        <v>764.6</v>
      </c>
      <c r="S93">
        <f t="shared" si="2"/>
        <v>112.73666666666668</v>
      </c>
      <c r="T93">
        <f t="shared" si="2"/>
        <v>662.26</v>
      </c>
      <c r="U93">
        <f t="shared" si="2"/>
        <v>116.63</v>
      </c>
      <c r="V93">
        <f t="shared" si="1"/>
        <v>672.48666666666668</v>
      </c>
    </row>
    <row r="94" spans="1:22" x14ac:dyDescent="0.25">
      <c r="A94">
        <v>114.2</v>
      </c>
      <c r="B94">
        <v>646.9</v>
      </c>
      <c r="C94">
        <v>113.61</v>
      </c>
      <c r="D94">
        <v>656.8</v>
      </c>
      <c r="G94">
        <v>114.2</v>
      </c>
      <c r="H94">
        <v>662.43</v>
      </c>
      <c r="I94">
        <v>118.35</v>
      </c>
      <c r="J94">
        <v>672.92</v>
      </c>
      <c r="L94">
        <v>112.79</v>
      </c>
      <c r="M94">
        <v>798.52</v>
      </c>
      <c r="N94">
        <v>154.57999999999998</v>
      </c>
      <c r="O94">
        <v>813.33999999999992</v>
      </c>
      <c r="S94">
        <f t="shared" si="2"/>
        <v>113.73</v>
      </c>
      <c r="T94">
        <f t="shared" si="2"/>
        <v>702.61666666666667</v>
      </c>
      <c r="U94">
        <f t="shared" si="2"/>
        <v>128.84666666666666</v>
      </c>
      <c r="V94">
        <f t="shared" si="1"/>
        <v>714.35333333333313</v>
      </c>
    </row>
    <row r="95" spans="1:22" x14ac:dyDescent="0.25">
      <c r="A95">
        <v>115.21</v>
      </c>
      <c r="B95">
        <v>682.96</v>
      </c>
      <c r="C95">
        <v>114</v>
      </c>
      <c r="D95">
        <v>692.41</v>
      </c>
      <c r="G95">
        <v>115.2</v>
      </c>
      <c r="H95">
        <v>696.02</v>
      </c>
      <c r="I95">
        <v>119.33</v>
      </c>
      <c r="J95">
        <v>706.18</v>
      </c>
      <c r="L95">
        <v>113.78</v>
      </c>
      <c r="M95">
        <v>844.06000000000006</v>
      </c>
      <c r="N95">
        <v>162.79000000000002</v>
      </c>
      <c r="O95">
        <v>859.62000000000012</v>
      </c>
      <c r="S95">
        <f t="shared" si="2"/>
        <v>114.73</v>
      </c>
      <c r="T95">
        <f t="shared" si="2"/>
        <v>741.01333333333332</v>
      </c>
      <c r="U95">
        <f t="shared" si="2"/>
        <v>132.04</v>
      </c>
      <c r="V95">
        <f t="shared" si="1"/>
        <v>752.73666666666668</v>
      </c>
    </row>
    <row r="96" spans="1:22" x14ac:dyDescent="0.25">
      <c r="A96">
        <v>116.21</v>
      </c>
      <c r="B96">
        <v>736.17</v>
      </c>
      <c r="C96">
        <v>122.85</v>
      </c>
      <c r="D96">
        <v>746.35</v>
      </c>
      <c r="G96">
        <v>116.2</v>
      </c>
      <c r="H96">
        <v>737.68</v>
      </c>
      <c r="I96">
        <v>144.32</v>
      </c>
      <c r="J96">
        <v>751.66</v>
      </c>
      <c r="L96">
        <v>114.76</v>
      </c>
      <c r="M96">
        <v>891.68999999999994</v>
      </c>
      <c r="N96">
        <v>176.54000000000002</v>
      </c>
      <c r="O96">
        <v>909</v>
      </c>
      <c r="S96">
        <f t="shared" si="2"/>
        <v>115.72333333333334</v>
      </c>
      <c r="T96">
        <f t="shared" si="2"/>
        <v>788.51333333333332</v>
      </c>
      <c r="U96">
        <f t="shared" si="2"/>
        <v>147.90333333333334</v>
      </c>
      <c r="V96">
        <f t="shared" si="1"/>
        <v>802.3366666666667</v>
      </c>
    </row>
    <row r="97" spans="1:22" x14ac:dyDescent="0.25">
      <c r="A97">
        <v>117.21</v>
      </c>
      <c r="B97">
        <v>775.92</v>
      </c>
      <c r="C97">
        <v>134.15</v>
      </c>
      <c r="D97">
        <v>787.44</v>
      </c>
      <c r="G97">
        <v>117.21</v>
      </c>
      <c r="H97">
        <v>773.99</v>
      </c>
      <c r="I97">
        <v>148.38999999999999</v>
      </c>
      <c r="J97">
        <v>788.09</v>
      </c>
      <c r="L97">
        <v>115.74</v>
      </c>
      <c r="M97">
        <v>952.79</v>
      </c>
      <c r="N97">
        <v>192.57</v>
      </c>
      <c r="O97">
        <v>972.06000000000006</v>
      </c>
      <c r="S97">
        <f t="shared" si="2"/>
        <v>116.71999999999998</v>
      </c>
      <c r="T97">
        <f t="shared" si="2"/>
        <v>834.23333333333323</v>
      </c>
      <c r="U97">
        <f t="shared" si="2"/>
        <v>158.36999999999998</v>
      </c>
      <c r="V97">
        <f t="shared" si="1"/>
        <v>849.19666666666672</v>
      </c>
    </row>
    <row r="98" spans="1:22" x14ac:dyDescent="0.25">
      <c r="A98">
        <v>118.22</v>
      </c>
      <c r="B98">
        <v>830.8</v>
      </c>
      <c r="C98">
        <v>146.26</v>
      </c>
      <c r="D98">
        <v>843.57</v>
      </c>
      <c r="G98">
        <v>118.21</v>
      </c>
      <c r="H98">
        <v>834.12</v>
      </c>
      <c r="I98">
        <v>170.74</v>
      </c>
      <c r="J98">
        <v>851.42</v>
      </c>
      <c r="L98">
        <v>116.74</v>
      </c>
      <c r="M98">
        <v>1018.6</v>
      </c>
      <c r="N98">
        <v>204.73</v>
      </c>
      <c r="O98">
        <v>1039</v>
      </c>
      <c r="S98">
        <f t="shared" si="2"/>
        <v>117.72333333333334</v>
      </c>
      <c r="T98">
        <f t="shared" si="2"/>
        <v>894.50666666666666</v>
      </c>
      <c r="U98">
        <f t="shared" si="2"/>
        <v>173.91</v>
      </c>
      <c r="V98">
        <f t="shared" si="1"/>
        <v>911.32999999999993</v>
      </c>
    </row>
    <row r="99" spans="1:22" x14ac:dyDescent="0.25">
      <c r="A99">
        <v>119.22</v>
      </c>
      <c r="B99">
        <v>886.9</v>
      </c>
      <c r="C99">
        <v>164.97</v>
      </c>
      <c r="D99">
        <v>902.11</v>
      </c>
      <c r="G99">
        <v>119.22</v>
      </c>
      <c r="H99">
        <v>880.04</v>
      </c>
      <c r="I99">
        <v>179.42</v>
      </c>
      <c r="J99">
        <v>898.15</v>
      </c>
      <c r="L99">
        <v>117.72</v>
      </c>
      <c r="M99">
        <v>1072.7</v>
      </c>
      <c r="N99">
        <v>224.68</v>
      </c>
      <c r="O99">
        <v>1096</v>
      </c>
      <c r="S99">
        <f t="shared" si="2"/>
        <v>118.71999999999998</v>
      </c>
      <c r="T99">
        <f t="shared" si="2"/>
        <v>946.54666666666674</v>
      </c>
      <c r="U99">
        <f t="shared" si="2"/>
        <v>189.68999999999997</v>
      </c>
      <c r="V99">
        <f t="shared" si="1"/>
        <v>965.42000000000007</v>
      </c>
    </row>
    <row r="100" spans="1:22" x14ac:dyDescent="0.25">
      <c r="A100">
        <v>120.22</v>
      </c>
      <c r="B100">
        <v>938.93</v>
      </c>
      <c r="C100">
        <v>183.37</v>
      </c>
      <c r="D100">
        <v>956.67</v>
      </c>
      <c r="G100">
        <v>120.22</v>
      </c>
      <c r="H100">
        <v>946.34</v>
      </c>
      <c r="I100">
        <v>200.59</v>
      </c>
      <c r="J100">
        <v>967.37</v>
      </c>
      <c r="L100">
        <v>118.71</v>
      </c>
      <c r="M100">
        <v>1166.5</v>
      </c>
      <c r="N100">
        <v>259.77</v>
      </c>
      <c r="O100">
        <v>1195.0999999999999</v>
      </c>
      <c r="S100">
        <f t="shared" si="2"/>
        <v>119.71666666666665</v>
      </c>
      <c r="T100">
        <f t="shared" si="2"/>
        <v>1017.2566666666667</v>
      </c>
      <c r="U100">
        <f t="shared" si="2"/>
        <v>214.57666666666668</v>
      </c>
      <c r="V100">
        <f t="shared" si="1"/>
        <v>1039.7133333333334</v>
      </c>
    </row>
    <row r="101" spans="1:22" x14ac:dyDescent="0.25">
      <c r="A101">
        <v>121.22</v>
      </c>
      <c r="B101">
        <v>991.42</v>
      </c>
      <c r="C101">
        <v>200.34</v>
      </c>
      <c r="D101">
        <v>1011.5</v>
      </c>
      <c r="G101">
        <v>121.22</v>
      </c>
      <c r="H101">
        <v>1016.4</v>
      </c>
      <c r="I101">
        <v>225.64</v>
      </c>
      <c r="J101">
        <v>1041.2</v>
      </c>
      <c r="L101">
        <v>119.7</v>
      </c>
      <c r="M101">
        <v>1130.4000000000001</v>
      </c>
      <c r="N101">
        <v>270.71999999999997</v>
      </c>
      <c r="O101">
        <v>1162.4000000000001</v>
      </c>
      <c r="S101">
        <f t="shared" si="2"/>
        <v>120.71333333333332</v>
      </c>
      <c r="T101">
        <f t="shared" si="2"/>
        <v>1046.0733333333335</v>
      </c>
      <c r="U101">
        <f t="shared" si="2"/>
        <v>232.23333333333335</v>
      </c>
      <c r="V101">
        <f t="shared" si="1"/>
        <v>1071.7</v>
      </c>
    </row>
    <row r="102" spans="1:22" x14ac:dyDescent="0.25">
      <c r="A102">
        <v>122.22</v>
      </c>
      <c r="B102">
        <v>1072.0999999999999</v>
      </c>
      <c r="C102">
        <v>212.37</v>
      </c>
      <c r="D102">
        <v>1093</v>
      </c>
      <c r="G102">
        <v>122.22</v>
      </c>
      <c r="H102">
        <v>1100.0999999999999</v>
      </c>
      <c r="I102">
        <v>247.59</v>
      </c>
      <c r="J102">
        <v>1127.5999999999999</v>
      </c>
      <c r="L102">
        <v>120.68</v>
      </c>
      <c r="M102">
        <v>1252.5</v>
      </c>
      <c r="N102">
        <v>301.99</v>
      </c>
      <c r="O102">
        <v>1288.4000000000001</v>
      </c>
      <c r="S102">
        <f t="shared" si="2"/>
        <v>121.70666666666666</v>
      </c>
      <c r="T102">
        <f t="shared" si="2"/>
        <v>1141.5666666666666</v>
      </c>
      <c r="U102">
        <f t="shared" si="2"/>
        <v>253.98333333333335</v>
      </c>
      <c r="V102">
        <f t="shared" si="1"/>
        <v>1169.6666666666667</v>
      </c>
    </row>
    <row r="103" spans="1:22" x14ac:dyDescent="0.25">
      <c r="A103">
        <v>123.22</v>
      </c>
      <c r="B103">
        <v>1145.0999999999999</v>
      </c>
      <c r="C103">
        <v>232.55</v>
      </c>
      <c r="D103">
        <v>1168.4000000000001</v>
      </c>
      <c r="G103">
        <v>123.22</v>
      </c>
      <c r="H103">
        <v>1152.9000000000001</v>
      </c>
      <c r="I103">
        <v>260.20999999999998</v>
      </c>
      <c r="J103">
        <v>1181.9000000000001</v>
      </c>
      <c r="L103">
        <v>121.67</v>
      </c>
      <c r="M103">
        <v>1338.4</v>
      </c>
      <c r="N103">
        <v>328.07</v>
      </c>
      <c r="O103">
        <v>1378.1</v>
      </c>
      <c r="S103">
        <f t="shared" si="2"/>
        <v>122.70333333333333</v>
      </c>
      <c r="T103">
        <f t="shared" si="2"/>
        <v>1212.1333333333334</v>
      </c>
      <c r="U103">
        <f t="shared" si="2"/>
        <v>273.60999999999996</v>
      </c>
      <c r="V103">
        <f t="shared" si="1"/>
        <v>1242.8</v>
      </c>
    </row>
    <row r="104" spans="1:22" x14ac:dyDescent="0.25">
      <c r="A104">
        <v>124.21</v>
      </c>
      <c r="B104">
        <v>1202.5999999999999</v>
      </c>
      <c r="C104">
        <v>279.99</v>
      </c>
      <c r="D104">
        <v>1234.7</v>
      </c>
      <c r="G104">
        <v>124.21</v>
      </c>
      <c r="H104">
        <v>1204.5999999999999</v>
      </c>
      <c r="I104">
        <v>292.58999999999997</v>
      </c>
      <c r="J104">
        <v>1239.5999999999999</v>
      </c>
      <c r="L104">
        <v>122.66</v>
      </c>
      <c r="M104">
        <v>1449.1</v>
      </c>
      <c r="N104">
        <v>378.2</v>
      </c>
      <c r="O104">
        <v>1497.6</v>
      </c>
      <c r="S104">
        <f t="shared" si="2"/>
        <v>123.69333333333333</v>
      </c>
      <c r="T104">
        <f t="shared" si="2"/>
        <v>1285.4333333333332</v>
      </c>
      <c r="U104">
        <f t="shared" si="2"/>
        <v>316.92666666666668</v>
      </c>
      <c r="V104">
        <f t="shared" si="1"/>
        <v>1323.9666666666667</v>
      </c>
    </row>
    <row r="105" spans="1:22" x14ac:dyDescent="0.25">
      <c r="A105">
        <v>125.21</v>
      </c>
      <c r="B105">
        <v>1270.5999999999999</v>
      </c>
      <c r="C105">
        <v>304.66000000000003</v>
      </c>
      <c r="D105">
        <v>1306.5999999999999</v>
      </c>
      <c r="G105">
        <v>125.21</v>
      </c>
      <c r="H105">
        <v>1310.5</v>
      </c>
      <c r="I105">
        <v>309.89999999999998</v>
      </c>
      <c r="J105">
        <v>1346.7</v>
      </c>
      <c r="L105">
        <v>123.63</v>
      </c>
      <c r="M105">
        <v>1562.8</v>
      </c>
      <c r="N105">
        <v>426.7</v>
      </c>
      <c r="O105">
        <v>1620</v>
      </c>
      <c r="S105">
        <f t="shared" si="2"/>
        <v>124.68333333333332</v>
      </c>
      <c r="T105">
        <f t="shared" si="2"/>
        <v>1381.3</v>
      </c>
      <c r="U105">
        <f t="shared" si="2"/>
        <v>347.08666666666664</v>
      </c>
      <c r="V105">
        <f t="shared" si="1"/>
        <v>1424.4333333333334</v>
      </c>
    </row>
    <row r="106" spans="1:22" x14ac:dyDescent="0.25">
      <c r="A106">
        <v>126.21</v>
      </c>
      <c r="B106">
        <v>1343.7</v>
      </c>
      <c r="C106">
        <v>338.59</v>
      </c>
      <c r="D106">
        <v>1385.7</v>
      </c>
      <c r="G106">
        <v>126.21</v>
      </c>
      <c r="H106">
        <v>1367.9</v>
      </c>
      <c r="I106">
        <v>334.66</v>
      </c>
      <c r="J106">
        <v>1408.2</v>
      </c>
      <c r="L106">
        <v>124.62</v>
      </c>
      <c r="M106">
        <v>1696.8</v>
      </c>
      <c r="N106">
        <v>453.12</v>
      </c>
      <c r="O106">
        <v>1756.2</v>
      </c>
      <c r="S106">
        <f t="shared" si="2"/>
        <v>125.67999999999999</v>
      </c>
      <c r="T106">
        <f t="shared" si="2"/>
        <v>1469.4666666666669</v>
      </c>
      <c r="U106">
        <f t="shared" si="2"/>
        <v>375.45666666666665</v>
      </c>
      <c r="V106">
        <f t="shared" si="1"/>
        <v>1516.7</v>
      </c>
    </row>
    <row r="107" spans="1:22" x14ac:dyDescent="0.25">
      <c r="A107">
        <v>127.21</v>
      </c>
      <c r="B107">
        <v>1496</v>
      </c>
      <c r="C107">
        <v>264.7</v>
      </c>
      <c r="D107">
        <v>1519.2</v>
      </c>
      <c r="G107">
        <v>127.21</v>
      </c>
      <c r="H107">
        <v>1477.4</v>
      </c>
      <c r="I107">
        <v>383.72</v>
      </c>
      <c r="J107">
        <v>1526.4</v>
      </c>
      <c r="L107">
        <v>125.6</v>
      </c>
      <c r="M107">
        <v>1807.2</v>
      </c>
      <c r="N107">
        <v>511.18999999999994</v>
      </c>
      <c r="O107">
        <v>1878.1</v>
      </c>
      <c r="S107">
        <f t="shared" si="2"/>
        <v>126.67333333333333</v>
      </c>
      <c r="T107">
        <f t="shared" si="2"/>
        <v>1593.5333333333335</v>
      </c>
      <c r="U107">
        <f t="shared" si="2"/>
        <v>386.53666666666669</v>
      </c>
      <c r="V107">
        <f t="shared" si="1"/>
        <v>1641.2333333333336</v>
      </c>
    </row>
    <row r="108" spans="1:22" x14ac:dyDescent="0.25">
      <c r="A108">
        <v>128.21</v>
      </c>
      <c r="B108">
        <v>1564</v>
      </c>
      <c r="C108">
        <v>409.78</v>
      </c>
      <c r="D108">
        <v>1616.8</v>
      </c>
      <c r="G108">
        <v>128.21</v>
      </c>
      <c r="H108">
        <v>1577.4</v>
      </c>
      <c r="I108">
        <v>464.18</v>
      </c>
      <c r="J108">
        <v>1644.2</v>
      </c>
      <c r="L108">
        <v>126.58</v>
      </c>
      <c r="M108">
        <v>1944.6</v>
      </c>
      <c r="N108">
        <v>599.62</v>
      </c>
      <c r="O108">
        <v>2035</v>
      </c>
      <c r="S108">
        <f t="shared" si="2"/>
        <v>127.66666666666667</v>
      </c>
      <c r="T108">
        <f t="shared" si="2"/>
        <v>1695.3333333333333</v>
      </c>
      <c r="U108">
        <f t="shared" si="2"/>
        <v>491.19333333333333</v>
      </c>
      <c r="V108">
        <f t="shared" si="1"/>
        <v>1765.3333333333333</v>
      </c>
    </row>
    <row r="109" spans="1:22" x14ac:dyDescent="0.25">
      <c r="A109">
        <v>129.21</v>
      </c>
      <c r="B109">
        <v>1661.2</v>
      </c>
      <c r="C109">
        <v>432.55</v>
      </c>
      <c r="D109">
        <v>1716.6</v>
      </c>
      <c r="G109">
        <v>129.21</v>
      </c>
      <c r="H109">
        <v>1694.7</v>
      </c>
      <c r="I109">
        <v>478.75</v>
      </c>
      <c r="J109">
        <v>1761.1</v>
      </c>
      <c r="L109">
        <v>127.57</v>
      </c>
      <c r="M109">
        <v>2072.6</v>
      </c>
      <c r="N109">
        <v>619.20000000000005</v>
      </c>
      <c r="O109">
        <v>2163.1</v>
      </c>
      <c r="S109">
        <f t="shared" si="2"/>
        <v>128.66333333333333</v>
      </c>
      <c r="T109">
        <f t="shared" si="2"/>
        <v>1809.5</v>
      </c>
      <c r="U109">
        <f t="shared" si="2"/>
        <v>510.16666666666669</v>
      </c>
      <c r="V109">
        <f t="shared" si="1"/>
        <v>1880.2666666666664</v>
      </c>
    </row>
    <row r="110" spans="1:22" x14ac:dyDescent="0.25">
      <c r="A110">
        <v>130.19999999999999</v>
      </c>
      <c r="B110">
        <v>1766.2</v>
      </c>
      <c r="C110">
        <v>495.19</v>
      </c>
      <c r="D110">
        <v>1834.3</v>
      </c>
      <c r="G110">
        <v>130.21</v>
      </c>
      <c r="H110">
        <v>1854.5</v>
      </c>
      <c r="I110">
        <v>515.32000000000005</v>
      </c>
      <c r="J110">
        <v>1924.7</v>
      </c>
      <c r="L110">
        <v>128.55000000000001</v>
      </c>
      <c r="M110">
        <v>2201.3000000000002</v>
      </c>
      <c r="N110">
        <v>672.11</v>
      </c>
      <c r="O110">
        <v>2301.6</v>
      </c>
      <c r="S110">
        <f t="shared" si="2"/>
        <v>129.65333333333334</v>
      </c>
      <c r="T110">
        <f t="shared" si="2"/>
        <v>1940.6666666666667</v>
      </c>
      <c r="U110">
        <f t="shared" si="2"/>
        <v>560.87333333333333</v>
      </c>
      <c r="V110">
        <f t="shared" si="1"/>
        <v>2020.2</v>
      </c>
    </row>
    <row r="111" spans="1:22" x14ac:dyDescent="0.25">
      <c r="A111">
        <v>131.19999999999999</v>
      </c>
      <c r="B111">
        <v>1876.5</v>
      </c>
      <c r="C111">
        <v>560.20000000000005</v>
      </c>
      <c r="D111">
        <v>1958.3</v>
      </c>
      <c r="G111">
        <v>131.21</v>
      </c>
      <c r="H111">
        <v>1943.9</v>
      </c>
      <c r="I111">
        <v>599.66</v>
      </c>
      <c r="J111">
        <v>2034.3</v>
      </c>
      <c r="L111">
        <v>129.52000000000001</v>
      </c>
      <c r="M111">
        <v>2371.8000000000002</v>
      </c>
      <c r="N111">
        <v>738.33</v>
      </c>
      <c r="O111">
        <v>2484.1</v>
      </c>
      <c r="S111">
        <f t="shared" si="2"/>
        <v>130.64333333333332</v>
      </c>
      <c r="T111">
        <f t="shared" si="2"/>
        <v>2064.0666666666671</v>
      </c>
      <c r="U111">
        <f t="shared" si="2"/>
        <v>632.73</v>
      </c>
      <c r="V111">
        <f t="shared" si="1"/>
        <v>2158.9</v>
      </c>
    </row>
    <row r="112" spans="1:22" x14ac:dyDescent="0.25">
      <c r="A112">
        <v>132.19999999999999</v>
      </c>
      <c r="B112">
        <v>1999.2</v>
      </c>
      <c r="C112">
        <v>603.23</v>
      </c>
      <c r="D112">
        <v>2088.1999999999998</v>
      </c>
      <c r="G112">
        <v>132.21</v>
      </c>
      <c r="H112">
        <v>2106.4</v>
      </c>
      <c r="I112">
        <v>660.82</v>
      </c>
      <c r="J112">
        <v>2207.6</v>
      </c>
      <c r="L112">
        <v>130.52000000000001</v>
      </c>
      <c r="M112">
        <v>2558.8000000000002</v>
      </c>
      <c r="N112">
        <v>752.62</v>
      </c>
      <c r="O112">
        <v>2667.2</v>
      </c>
      <c r="S112">
        <f t="shared" si="2"/>
        <v>131.64333333333332</v>
      </c>
      <c r="T112">
        <f t="shared" si="2"/>
        <v>2221.4666666666667</v>
      </c>
      <c r="U112">
        <f t="shared" si="2"/>
        <v>672.22333333333336</v>
      </c>
      <c r="V112">
        <f t="shared" si="1"/>
        <v>2320.9999999999995</v>
      </c>
    </row>
    <row r="113" spans="1:22" x14ac:dyDescent="0.25">
      <c r="A113">
        <v>133.19999999999999</v>
      </c>
      <c r="B113">
        <v>2161.6</v>
      </c>
      <c r="C113">
        <v>627.5</v>
      </c>
      <c r="D113">
        <v>2250.8000000000002</v>
      </c>
      <c r="G113">
        <v>133.19999999999999</v>
      </c>
      <c r="H113">
        <v>2270.1999999999998</v>
      </c>
      <c r="I113">
        <v>723.73</v>
      </c>
      <c r="J113">
        <v>2382.8000000000002</v>
      </c>
      <c r="L113">
        <v>131.5</v>
      </c>
      <c r="M113">
        <v>2726</v>
      </c>
      <c r="N113">
        <v>854.86</v>
      </c>
      <c r="O113">
        <v>2856.9</v>
      </c>
      <c r="S113">
        <f t="shared" si="2"/>
        <v>132.63333333333333</v>
      </c>
      <c r="T113">
        <f t="shared" si="2"/>
        <v>2385.9333333333329</v>
      </c>
      <c r="U113">
        <f t="shared" si="2"/>
        <v>735.36333333333334</v>
      </c>
      <c r="V113">
        <f t="shared" si="1"/>
        <v>2496.8333333333335</v>
      </c>
    </row>
    <row r="114" spans="1:22" x14ac:dyDescent="0.25">
      <c r="A114">
        <v>134.21</v>
      </c>
      <c r="B114">
        <v>2292.6999999999998</v>
      </c>
      <c r="C114">
        <v>708.17</v>
      </c>
      <c r="D114">
        <v>2399.6</v>
      </c>
      <c r="G114">
        <v>134.19999999999999</v>
      </c>
      <c r="H114">
        <v>2400.1</v>
      </c>
      <c r="I114">
        <v>854.06</v>
      </c>
      <c r="J114">
        <v>2547.5</v>
      </c>
      <c r="L114">
        <v>132.49</v>
      </c>
      <c r="M114">
        <v>2891.2</v>
      </c>
      <c r="N114">
        <v>947.93999999999994</v>
      </c>
      <c r="O114">
        <v>3042.6</v>
      </c>
      <c r="S114">
        <f t="shared" si="2"/>
        <v>133.63333333333333</v>
      </c>
      <c r="T114">
        <f t="shared" si="2"/>
        <v>2527.9999999999995</v>
      </c>
      <c r="U114">
        <f t="shared" si="2"/>
        <v>836.72333333333336</v>
      </c>
      <c r="V114">
        <f t="shared" si="1"/>
        <v>2663.2333333333336</v>
      </c>
    </row>
    <row r="115" spans="1:22" x14ac:dyDescent="0.25">
      <c r="A115">
        <v>135.22</v>
      </c>
      <c r="B115">
        <v>2473.4</v>
      </c>
      <c r="C115">
        <v>774.95</v>
      </c>
      <c r="D115">
        <v>2592</v>
      </c>
      <c r="G115">
        <v>135.19999999999999</v>
      </c>
      <c r="H115">
        <v>2601.9</v>
      </c>
      <c r="I115">
        <v>882.02</v>
      </c>
      <c r="J115">
        <v>2747.3</v>
      </c>
      <c r="L115">
        <v>133.47999999999999</v>
      </c>
      <c r="M115">
        <v>3107.4</v>
      </c>
      <c r="N115">
        <v>1015.8</v>
      </c>
      <c r="O115">
        <v>3269.2</v>
      </c>
      <c r="S115">
        <f t="shared" si="2"/>
        <v>134.63333333333333</v>
      </c>
      <c r="T115">
        <f t="shared" si="2"/>
        <v>2727.5666666666671</v>
      </c>
      <c r="U115">
        <f t="shared" si="2"/>
        <v>890.92333333333329</v>
      </c>
      <c r="V115">
        <f t="shared" si="1"/>
        <v>2869.5</v>
      </c>
    </row>
    <row r="116" spans="1:22" x14ac:dyDescent="0.25">
      <c r="A116">
        <v>136.22</v>
      </c>
      <c r="B116">
        <v>2647.9</v>
      </c>
      <c r="C116">
        <v>854.44</v>
      </c>
      <c r="D116">
        <v>2782.4</v>
      </c>
      <c r="G116">
        <v>136.19999999999999</v>
      </c>
      <c r="H116">
        <v>2804.1</v>
      </c>
      <c r="I116">
        <v>1023.1</v>
      </c>
      <c r="J116">
        <v>2984.9</v>
      </c>
      <c r="L116">
        <v>134.44</v>
      </c>
      <c r="M116">
        <v>3272.9</v>
      </c>
      <c r="N116">
        <v>1162.8</v>
      </c>
      <c r="O116">
        <v>3473.3</v>
      </c>
      <c r="S116">
        <f t="shared" si="2"/>
        <v>135.61999999999998</v>
      </c>
      <c r="T116">
        <f t="shared" si="2"/>
        <v>2908.2999999999997</v>
      </c>
      <c r="U116">
        <f t="shared" si="2"/>
        <v>1013.4466666666667</v>
      </c>
      <c r="V116">
        <f t="shared" si="1"/>
        <v>3080.2000000000003</v>
      </c>
    </row>
    <row r="117" spans="1:22" x14ac:dyDescent="0.25">
      <c r="A117">
        <v>137.22</v>
      </c>
      <c r="B117">
        <v>2873.2</v>
      </c>
      <c r="C117">
        <v>902.48</v>
      </c>
      <c r="D117">
        <v>3011.6</v>
      </c>
      <c r="G117">
        <v>137.19999999999999</v>
      </c>
      <c r="H117">
        <v>3021.3</v>
      </c>
      <c r="I117">
        <v>1085.8</v>
      </c>
      <c r="J117">
        <v>3210.4</v>
      </c>
      <c r="L117">
        <v>135.44</v>
      </c>
      <c r="M117">
        <v>3485.9</v>
      </c>
      <c r="N117">
        <v>1288.7</v>
      </c>
      <c r="O117">
        <v>3716.5</v>
      </c>
      <c r="S117">
        <f t="shared" si="2"/>
        <v>136.61999999999998</v>
      </c>
      <c r="T117">
        <f t="shared" si="2"/>
        <v>3126.7999999999997</v>
      </c>
      <c r="U117">
        <f t="shared" si="2"/>
        <v>1092.3266666666666</v>
      </c>
      <c r="V117">
        <f t="shared" si="1"/>
        <v>3312.8333333333335</v>
      </c>
    </row>
    <row r="118" spans="1:22" x14ac:dyDescent="0.25">
      <c r="A118">
        <v>138.22</v>
      </c>
      <c r="B118">
        <v>3039.1</v>
      </c>
      <c r="C118">
        <v>1045.8</v>
      </c>
      <c r="D118">
        <v>3214</v>
      </c>
      <c r="G118">
        <v>138.19</v>
      </c>
      <c r="H118">
        <v>3204.7</v>
      </c>
      <c r="I118">
        <v>1204.5</v>
      </c>
      <c r="J118">
        <v>3423.6</v>
      </c>
      <c r="L118">
        <v>136.41999999999999</v>
      </c>
      <c r="M118">
        <v>3695.2</v>
      </c>
      <c r="N118">
        <v>1324.3</v>
      </c>
      <c r="O118">
        <v>3925.4</v>
      </c>
      <c r="S118">
        <f t="shared" si="2"/>
        <v>137.60999999999999</v>
      </c>
      <c r="T118">
        <f t="shared" si="2"/>
        <v>3313</v>
      </c>
      <c r="U118">
        <f t="shared" si="2"/>
        <v>1191.5333333333335</v>
      </c>
      <c r="V118">
        <f t="shared" si="1"/>
        <v>3521</v>
      </c>
    </row>
    <row r="119" spans="1:22" x14ac:dyDescent="0.25">
      <c r="A119">
        <v>139.22</v>
      </c>
      <c r="B119">
        <v>3239.2</v>
      </c>
      <c r="C119">
        <v>1133.7</v>
      </c>
      <c r="D119">
        <v>3431.8</v>
      </c>
      <c r="G119">
        <v>139.21</v>
      </c>
      <c r="H119">
        <v>3413.8</v>
      </c>
      <c r="I119">
        <v>1293.2</v>
      </c>
      <c r="J119">
        <v>3650.5</v>
      </c>
      <c r="L119">
        <v>137.4</v>
      </c>
      <c r="M119">
        <v>3931</v>
      </c>
      <c r="N119">
        <v>1472.8</v>
      </c>
      <c r="O119">
        <v>4197.8999999999996</v>
      </c>
      <c r="S119">
        <f t="shared" si="2"/>
        <v>138.61000000000001</v>
      </c>
      <c r="T119">
        <f t="shared" si="2"/>
        <v>3528</v>
      </c>
      <c r="U119">
        <f t="shared" si="2"/>
        <v>1299.8999999999999</v>
      </c>
      <c r="V119">
        <f t="shared" si="1"/>
        <v>3760.0666666666671</v>
      </c>
    </row>
    <row r="120" spans="1:22" x14ac:dyDescent="0.25">
      <c r="A120">
        <v>140.21</v>
      </c>
      <c r="B120">
        <v>3448.9</v>
      </c>
      <c r="C120">
        <v>1273</v>
      </c>
      <c r="D120">
        <v>3676.3</v>
      </c>
      <c r="G120">
        <v>140.22</v>
      </c>
      <c r="H120">
        <v>3633.9</v>
      </c>
      <c r="I120">
        <v>1408.7</v>
      </c>
      <c r="J120">
        <v>3897.4</v>
      </c>
      <c r="L120">
        <v>138.4</v>
      </c>
      <c r="M120">
        <v>4214.7</v>
      </c>
      <c r="N120">
        <v>1617</v>
      </c>
      <c r="O120">
        <v>4514.2</v>
      </c>
      <c r="S120">
        <f t="shared" si="2"/>
        <v>139.61000000000001</v>
      </c>
      <c r="T120">
        <f t="shared" si="2"/>
        <v>3765.8333333333335</v>
      </c>
      <c r="U120">
        <f t="shared" si="2"/>
        <v>1432.8999999999999</v>
      </c>
      <c r="V120">
        <f t="shared" si="1"/>
        <v>4029.3000000000006</v>
      </c>
    </row>
    <row r="121" spans="1:22" x14ac:dyDescent="0.25">
      <c r="A121">
        <v>141.21</v>
      </c>
      <c r="B121">
        <v>3670.4</v>
      </c>
      <c r="C121">
        <v>1364.3</v>
      </c>
      <c r="D121">
        <v>3915.7</v>
      </c>
      <c r="G121">
        <v>141.22</v>
      </c>
      <c r="H121">
        <v>3926.1</v>
      </c>
      <c r="I121">
        <v>1478.8</v>
      </c>
      <c r="J121">
        <v>4195.3999999999996</v>
      </c>
      <c r="L121">
        <v>139.37</v>
      </c>
      <c r="M121">
        <v>4464.3999999999996</v>
      </c>
      <c r="N121">
        <v>1748.2</v>
      </c>
      <c r="O121">
        <v>4794.3999999999996</v>
      </c>
      <c r="S121">
        <f t="shared" si="2"/>
        <v>140.6</v>
      </c>
      <c r="T121">
        <f t="shared" si="2"/>
        <v>4020.2999999999997</v>
      </c>
      <c r="U121">
        <f t="shared" si="2"/>
        <v>1530.4333333333334</v>
      </c>
      <c r="V121">
        <f t="shared" si="1"/>
        <v>4301.833333333333</v>
      </c>
    </row>
    <row r="122" spans="1:22" x14ac:dyDescent="0.25">
      <c r="A122">
        <v>142.21</v>
      </c>
      <c r="B122">
        <v>3900.4</v>
      </c>
      <c r="C122">
        <v>1363.4</v>
      </c>
      <c r="D122">
        <v>4131.8</v>
      </c>
      <c r="G122">
        <v>142.22</v>
      </c>
      <c r="H122">
        <v>4065.7</v>
      </c>
      <c r="I122">
        <v>1632.5</v>
      </c>
      <c r="J122">
        <v>4381.2</v>
      </c>
      <c r="L122">
        <v>140.34</v>
      </c>
      <c r="M122">
        <v>4756.2</v>
      </c>
      <c r="N122">
        <v>1894.5</v>
      </c>
      <c r="O122">
        <v>5119.7</v>
      </c>
      <c r="S122">
        <f t="shared" si="2"/>
        <v>141.59</v>
      </c>
      <c r="T122">
        <f t="shared" si="2"/>
        <v>4240.7666666666664</v>
      </c>
      <c r="U122">
        <f t="shared" si="2"/>
        <v>1630.1333333333332</v>
      </c>
      <c r="V122">
        <f t="shared" si="1"/>
        <v>4544.2333333333336</v>
      </c>
    </row>
    <row r="123" spans="1:22" x14ac:dyDescent="0.25">
      <c r="A123">
        <v>143.21</v>
      </c>
      <c r="B123">
        <v>3987.8</v>
      </c>
      <c r="C123">
        <v>1658.5</v>
      </c>
      <c r="D123">
        <v>4318.8999999999996</v>
      </c>
      <c r="G123">
        <v>143.22</v>
      </c>
      <c r="H123">
        <v>4251.2</v>
      </c>
      <c r="I123">
        <v>1754.9</v>
      </c>
      <c r="J123">
        <v>4599.2</v>
      </c>
      <c r="L123">
        <v>141.35</v>
      </c>
      <c r="M123">
        <v>4997.5</v>
      </c>
      <c r="N123">
        <v>2026.8</v>
      </c>
      <c r="O123">
        <v>5392.9</v>
      </c>
      <c r="S123">
        <f t="shared" si="2"/>
        <v>142.59333333333333</v>
      </c>
      <c r="T123">
        <f t="shared" si="2"/>
        <v>4412.166666666667</v>
      </c>
      <c r="U123">
        <f t="shared" si="2"/>
        <v>1813.3999999999999</v>
      </c>
      <c r="V123">
        <f t="shared" si="1"/>
        <v>4770.333333333333</v>
      </c>
    </row>
    <row r="124" spans="1:22" x14ac:dyDescent="0.25">
      <c r="A124">
        <v>144.21</v>
      </c>
      <c r="B124">
        <v>4400.1000000000004</v>
      </c>
      <c r="C124">
        <v>1708.4</v>
      </c>
      <c r="D124">
        <v>4720.1000000000004</v>
      </c>
      <c r="G124">
        <v>144.21</v>
      </c>
      <c r="H124">
        <v>4490.7</v>
      </c>
      <c r="I124">
        <v>1890.4</v>
      </c>
      <c r="J124">
        <v>4872.3999999999996</v>
      </c>
      <c r="L124">
        <v>142.32</v>
      </c>
      <c r="M124">
        <v>5330.8</v>
      </c>
      <c r="N124">
        <v>2223.9</v>
      </c>
      <c r="O124">
        <v>5776.1</v>
      </c>
      <c r="S124">
        <f t="shared" si="2"/>
        <v>143.58000000000001</v>
      </c>
      <c r="T124">
        <f t="shared" si="2"/>
        <v>4740.5333333333328</v>
      </c>
      <c r="U124">
        <f t="shared" si="2"/>
        <v>1940.9000000000003</v>
      </c>
      <c r="V124">
        <f t="shared" si="1"/>
        <v>5122.8666666666668</v>
      </c>
    </row>
    <row r="125" spans="1:22" x14ac:dyDescent="0.25">
      <c r="A125">
        <v>145.19999999999999</v>
      </c>
      <c r="B125">
        <v>4522.1000000000004</v>
      </c>
      <c r="C125">
        <v>1853.8</v>
      </c>
      <c r="D125">
        <v>4887.3</v>
      </c>
      <c r="G125">
        <v>145.21</v>
      </c>
      <c r="H125">
        <v>4664.6000000000004</v>
      </c>
      <c r="I125">
        <v>1956.3</v>
      </c>
      <c r="J125">
        <v>5058.2</v>
      </c>
      <c r="L125">
        <v>143.32</v>
      </c>
      <c r="M125">
        <v>5613.5</v>
      </c>
      <c r="N125">
        <v>2297.5</v>
      </c>
      <c r="O125">
        <v>6065.4</v>
      </c>
      <c r="S125">
        <f t="shared" si="2"/>
        <v>144.57666666666665</v>
      </c>
      <c r="T125">
        <f t="shared" si="2"/>
        <v>4933.4000000000005</v>
      </c>
      <c r="U125">
        <f t="shared" si="2"/>
        <v>2035.8666666666668</v>
      </c>
      <c r="V125">
        <f t="shared" si="1"/>
        <v>5336.9666666666662</v>
      </c>
    </row>
    <row r="126" spans="1:22" x14ac:dyDescent="0.25">
      <c r="A126">
        <v>146.19999999999999</v>
      </c>
      <c r="B126">
        <v>4749.5</v>
      </c>
      <c r="C126">
        <v>1897.8</v>
      </c>
      <c r="D126">
        <v>5114.7</v>
      </c>
      <c r="G126">
        <v>146.21</v>
      </c>
      <c r="H126">
        <v>4778.8999999999996</v>
      </c>
      <c r="I126">
        <v>2087.1</v>
      </c>
      <c r="J126">
        <v>5214.8</v>
      </c>
      <c r="L126">
        <v>144.30000000000001</v>
      </c>
      <c r="M126">
        <v>5697.4</v>
      </c>
      <c r="N126">
        <v>2551.3000000000002</v>
      </c>
      <c r="O126">
        <v>6242.6</v>
      </c>
      <c r="S126">
        <f t="shared" si="2"/>
        <v>145.57</v>
      </c>
      <c r="T126">
        <f t="shared" si="2"/>
        <v>5075.2666666666664</v>
      </c>
      <c r="U126">
        <f t="shared" si="2"/>
        <v>2178.7333333333331</v>
      </c>
      <c r="V126">
        <f t="shared" si="1"/>
        <v>5524.0333333333328</v>
      </c>
    </row>
    <row r="127" spans="1:22" x14ac:dyDescent="0.25">
      <c r="A127">
        <v>147.19999999999999</v>
      </c>
      <c r="B127">
        <v>4980.1000000000004</v>
      </c>
      <c r="C127">
        <v>2004.1</v>
      </c>
      <c r="D127">
        <v>5368.2</v>
      </c>
      <c r="G127">
        <v>147.21</v>
      </c>
      <c r="H127">
        <v>5034.3999999999996</v>
      </c>
      <c r="I127">
        <v>2171.6</v>
      </c>
      <c r="J127">
        <v>5482.7</v>
      </c>
      <c r="L127">
        <v>145.26</v>
      </c>
      <c r="M127">
        <v>6020.1</v>
      </c>
      <c r="N127">
        <v>2627</v>
      </c>
      <c r="O127">
        <v>6568.3</v>
      </c>
      <c r="S127">
        <f t="shared" si="2"/>
        <v>146.55666666666664</v>
      </c>
      <c r="T127">
        <f t="shared" si="2"/>
        <v>5344.8666666666668</v>
      </c>
      <c r="U127">
        <f t="shared" si="2"/>
        <v>2267.5666666666666</v>
      </c>
      <c r="V127">
        <f t="shared" si="1"/>
        <v>5806.4000000000005</v>
      </c>
    </row>
    <row r="128" spans="1:22" x14ac:dyDescent="0.25">
      <c r="A128">
        <v>148.19</v>
      </c>
      <c r="B128">
        <v>5205.3999999999996</v>
      </c>
      <c r="C128">
        <v>2105.9</v>
      </c>
      <c r="D128">
        <v>5615.3</v>
      </c>
      <c r="G128">
        <v>148.21</v>
      </c>
      <c r="H128">
        <v>5182.5</v>
      </c>
      <c r="I128">
        <v>2207.5</v>
      </c>
      <c r="J128">
        <v>5633.1</v>
      </c>
      <c r="L128">
        <v>146.27000000000001</v>
      </c>
      <c r="M128">
        <v>6315.7</v>
      </c>
      <c r="N128">
        <v>2651.2</v>
      </c>
      <c r="O128">
        <v>6849.6</v>
      </c>
      <c r="S128">
        <f t="shared" si="2"/>
        <v>147.55666666666664</v>
      </c>
      <c r="T128">
        <f t="shared" si="2"/>
        <v>5567.8666666666659</v>
      </c>
      <c r="U128">
        <f t="shared" si="2"/>
        <v>2321.5333333333333</v>
      </c>
      <c r="V128">
        <f t="shared" si="1"/>
        <v>6032.666666666667</v>
      </c>
    </row>
    <row r="129" spans="1:22" x14ac:dyDescent="0.25">
      <c r="A129">
        <v>149.19999999999999</v>
      </c>
      <c r="B129">
        <v>5508.3</v>
      </c>
      <c r="C129">
        <v>2103</v>
      </c>
      <c r="D129">
        <v>5896.1</v>
      </c>
      <c r="G129">
        <v>149.19999999999999</v>
      </c>
      <c r="H129">
        <v>5298.9</v>
      </c>
      <c r="I129">
        <v>2303.6</v>
      </c>
      <c r="J129">
        <v>5778</v>
      </c>
      <c r="L129">
        <v>147.24</v>
      </c>
      <c r="M129">
        <v>6474.5</v>
      </c>
      <c r="N129">
        <v>2886.6</v>
      </c>
      <c r="O129">
        <v>7088.8</v>
      </c>
      <c r="S129">
        <f t="shared" si="2"/>
        <v>148.54666666666665</v>
      </c>
      <c r="T129">
        <f t="shared" si="2"/>
        <v>5760.5666666666666</v>
      </c>
      <c r="U129">
        <f t="shared" si="2"/>
        <v>2431.0666666666671</v>
      </c>
      <c r="V129">
        <f t="shared" si="1"/>
        <v>6254.3</v>
      </c>
    </row>
    <row r="130" spans="1:22" x14ac:dyDescent="0.25">
      <c r="A130">
        <v>150.19</v>
      </c>
      <c r="B130">
        <v>5434.4</v>
      </c>
      <c r="C130">
        <v>2273.1999999999998</v>
      </c>
      <c r="D130">
        <v>5890.7</v>
      </c>
      <c r="G130">
        <v>150.19999999999999</v>
      </c>
      <c r="H130">
        <v>5391</v>
      </c>
      <c r="I130">
        <v>2448</v>
      </c>
      <c r="J130">
        <v>5920.7</v>
      </c>
      <c r="L130">
        <v>148.21</v>
      </c>
      <c r="M130">
        <v>6552.8</v>
      </c>
      <c r="N130">
        <v>2909</v>
      </c>
      <c r="O130">
        <v>7169.5</v>
      </c>
      <c r="S130">
        <f t="shared" si="2"/>
        <v>149.53333333333333</v>
      </c>
      <c r="T130">
        <f t="shared" si="2"/>
        <v>5792.7333333333336</v>
      </c>
      <c r="U130">
        <f t="shared" si="2"/>
        <v>2543.4</v>
      </c>
      <c r="V130">
        <f t="shared" si="1"/>
        <v>6326.9666666666672</v>
      </c>
    </row>
    <row r="131" spans="1:22" x14ac:dyDescent="0.25">
      <c r="A131">
        <v>151.19</v>
      </c>
      <c r="B131">
        <v>5617.6</v>
      </c>
      <c r="C131">
        <v>2324.8000000000002</v>
      </c>
      <c r="D131">
        <v>6079.6</v>
      </c>
      <c r="G131">
        <v>151.19</v>
      </c>
      <c r="H131">
        <v>5471.1</v>
      </c>
      <c r="I131">
        <v>2460.3000000000002</v>
      </c>
      <c r="J131">
        <v>5998.8</v>
      </c>
      <c r="L131">
        <v>149.22</v>
      </c>
      <c r="M131">
        <v>6779.4</v>
      </c>
      <c r="N131">
        <v>2927.4</v>
      </c>
      <c r="O131">
        <v>7384.4</v>
      </c>
      <c r="S131">
        <f t="shared" si="2"/>
        <v>150.53333333333333</v>
      </c>
      <c r="T131">
        <f t="shared" si="2"/>
        <v>5956.0333333333328</v>
      </c>
      <c r="U131">
        <f t="shared" si="2"/>
        <v>2570.8333333333335</v>
      </c>
      <c r="V131">
        <f t="shared" si="1"/>
        <v>6487.6000000000013</v>
      </c>
    </row>
    <row r="132" spans="1:22" x14ac:dyDescent="0.25">
      <c r="A132">
        <v>152.18</v>
      </c>
      <c r="B132">
        <v>5913.8</v>
      </c>
      <c r="C132">
        <v>2240</v>
      </c>
      <c r="D132">
        <v>6323.8</v>
      </c>
      <c r="G132">
        <v>152.19</v>
      </c>
      <c r="H132">
        <v>5631.1</v>
      </c>
      <c r="I132">
        <v>2476.9</v>
      </c>
      <c r="J132">
        <v>6151.8</v>
      </c>
      <c r="L132">
        <v>150.19</v>
      </c>
      <c r="M132">
        <v>7070.6</v>
      </c>
      <c r="N132">
        <v>3199.6</v>
      </c>
      <c r="O132">
        <v>7760.8</v>
      </c>
      <c r="S132">
        <f t="shared" si="2"/>
        <v>151.52000000000001</v>
      </c>
      <c r="T132">
        <f t="shared" si="2"/>
        <v>6205.166666666667</v>
      </c>
      <c r="U132">
        <f t="shared" si="2"/>
        <v>2638.8333333333335</v>
      </c>
      <c r="V132">
        <f t="shared" si="1"/>
        <v>6745.4666666666672</v>
      </c>
    </row>
    <row r="133" spans="1:22" x14ac:dyDescent="0.25">
      <c r="A133">
        <v>153.16999999999999</v>
      </c>
      <c r="B133">
        <v>5655.4</v>
      </c>
      <c r="C133">
        <v>2590.6999999999998</v>
      </c>
      <c r="D133">
        <v>6220.6</v>
      </c>
      <c r="G133">
        <v>153.19</v>
      </c>
      <c r="H133">
        <v>5586.4</v>
      </c>
      <c r="I133">
        <v>2383.9</v>
      </c>
      <c r="J133">
        <v>6073.7</v>
      </c>
      <c r="S133">
        <f t="shared" si="2"/>
        <v>153.18</v>
      </c>
      <c r="T133">
        <f t="shared" si="2"/>
        <v>5620.9</v>
      </c>
      <c r="U133">
        <f t="shared" si="2"/>
        <v>2487.3000000000002</v>
      </c>
      <c r="V133">
        <f t="shared" si="2"/>
        <v>6147.15</v>
      </c>
    </row>
    <row r="134" spans="1:22" x14ac:dyDescent="0.25">
      <c r="A134">
        <v>154.16999999999999</v>
      </c>
      <c r="B134">
        <v>5883.2</v>
      </c>
      <c r="C134">
        <v>2607.1999999999998</v>
      </c>
      <c r="D134">
        <v>6435.1</v>
      </c>
      <c r="G134">
        <v>154.18</v>
      </c>
      <c r="H134">
        <v>5700.4</v>
      </c>
      <c r="I134">
        <v>2485</v>
      </c>
      <c r="J134">
        <v>6218.5</v>
      </c>
      <c r="S134">
        <f t="shared" ref="S134:V140" si="3">AVERAGE(A134,G134,L134)</f>
        <v>154.17500000000001</v>
      </c>
      <c r="T134">
        <f t="shared" si="3"/>
        <v>5791.7999999999993</v>
      </c>
      <c r="U134">
        <f t="shared" si="3"/>
        <v>2546.1</v>
      </c>
      <c r="V134">
        <f t="shared" si="3"/>
        <v>6326.8</v>
      </c>
    </row>
    <row r="135" spans="1:22" x14ac:dyDescent="0.25">
      <c r="A135">
        <v>155.16999999999999</v>
      </c>
      <c r="B135">
        <v>5879.4</v>
      </c>
      <c r="C135">
        <v>2492.1</v>
      </c>
      <c r="D135">
        <v>6385.8</v>
      </c>
      <c r="G135">
        <v>155.18</v>
      </c>
      <c r="H135">
        <v>5658.5</v>
      </c>
      <c r="I135">
        <v>2510.1999999999998</v>
      </c>
      <c r="J135">
        <v>6190.3</v>
      </c>
      <c r="S135">
        <f t="shared" si="3"/>
        <v>155.17500000000001</v>
      </c>
      <c r="T135">
        <f t="shared" si="3"/>
        <v>5768.95</v>
      </c>
      <c r="U135">
        <f t="shared" si="3"/>
        <v>2501.1499999999996</v>
      </c>
      <c r="V135">
        <f t="shared" si="3"/>
        <v>6288.05</v>
      </c>
    </row>
    <row r="136" spans="1:22" x14ac:dyDescent="0.25">
      <c r="A136">
        <v>156.22</v>
      </c>
      <c r="B136">
        <v>5880.3</v>
      </c>
      <c r="C136">
        <v>2491.3000000000002</v>
      </c>
      <c r="D136">
        <v>6386.3</v>
      </c>
      <c r="G136">
        <v>156.18</v>
      </c>
      <c r="H136">
        <v>5689.2</v>
      </c>
      <c r="I136">
        <v>2490</v>
      </c>
      <c r="J136">
        <v>6210.2</v>
      </c>
      <c r="S136">
        <f t="shared" si="3"/>
        <v>156.19999999999999</v>
      </c>
      <c r="T136">
        <f t="shared" si="3"/>
        <v>5784.75</v>
      </c>
      <c r="U136">
        <f t="shared" si="3"/>
        <v>2490.65</v>
      </c>
      <c r="V136">
        <f t="shared" si="3"/>
        <v>6298.25</v>
      </c>
    </row>
    <row r="137" spans="1:22" x14ac:dyDescent="0.25">
      <c r="A137">
        <v>157.19999999999999</v>
      </c>
      <c r="B137">
        <v>5900.3</v>
      </c>
      <c r="C137">
        <v>2479.1</v>
      </c>
      <c r="D137">
        <v>6400</v>
      </c>
      <c r="G137">
        <v>157.18</v>
      </c>
      <c r="H137">
        <v>5654.6</v>
      </c>
      <c r="I137">
        <v>2539.4</v>
      </c>
      <c r="J137">
        <v>6198.6</v>
      </c>
      <c r="S137">
        <f t="shared" si="3"/>
        <v>157.19</v>
      </c>
      <c r="T137">
        <f t="shared" si="3"/>
        <v>5777.4500000000007</v>
      </c>
      <c r="U137">
        <f t="shared" si="3"/>
        <v>2509.25</v>
      </c>
      <c r="V137">
        <f t="shared" si="3"/>
        <v>6299.3</v>
      </c>
    </row>
    <row r="138" spans="1:22" x14ac:dyDescent="0.25">
      <c r="A138">
        <v>158.21</v>
      </c>
      <c r="B138">
        <v>5853</v>
      </c>
      <c r="C138">
        <v>2447.1</v>
      </c>
      <c r="D138">
        <v>6344</v>
      </c>
      <c r="G138">
        <v>158.16999999999999</v>
      </c>
      <c r="H138">
        <v>5571.6</v>
      </c>
      <c r="I138">
        <v>2466.6</v>
      </c>
      <c r="J138">
        <v>6093.2</v>
      </c>
      <c r="S138">
        <f t="shared" si="3"/>
        <v>158.19</v>
      </c>
      <c r="T138">
        <f t="shared" si="3"/>
        <v>5712.3</v>
      </c>
      <c r="U138">
        <f t="shared" si="3"/>
        <v>2456.85</v>
      </c>
      <c r="V138">
        <f t="shared" si="3"/>
        <v>6218.6</v>
      </c>
    </row>
    <row r="139" spans="1:22" x14ac:dyDescent="0.25">
      <c r="A139">
        <v>159.19999999999999</v>
      </c>
      <c r="B139">
        <v>5810.6</v>
      </c>
      <c r="C139">
        <v>2376.1999999999998</v>
      </c>
      <c r="D139">
        <v>6277.7</v>
      </c>
      <c r="G139">
        <v>159.16999999999999</v>
      </c>
      <c r="H139">
        <v>5569.3</v>
      </c>
      <c r="I139">
        <v>2399.4</v>
      </c>
      <c r="J139">
        <v>6064.1</v>
      </c>
      <c r="S139">
        <f t="shared" si="3"/>
        <v>159.185</v>
      </c>
      <c r="T139">
        <f t="shared" si="3"/>
        <v>5689.9500000000007</v>
      </c>
      <c r="U139">
        <f t="shared" si="3"/>
        <v>2387.8000000000002</v>
      </c>
      <c r="V139">
        <f t="shared" si="3"/>
        <v>6170.9</v>
      </c>
    </row>
    <row r="140" spans="1:22" x14ac:dyDescent="0.25">
      <c r="A140">
        <v>160.19999999999999</v>
      </c>
      <c r="B140">
        <v>5684.8</v>
      </c>
      <c r="C140">
        <v>2427.9</v>
      </c>
      <c r="D140">
        <v>6181.6</v>
      </c>
      <c r="G140">
        <v>160.16999999999999</v>
      </c>
      <c r="H140">
        <v>5463.4</v>
      </c>
      <c r="I140">
        <v>2414.5</v>
      </c>
      <c r="J140">
        <v>5973.2</v>
      </c>
      <c r="S140">
        <f t="shared" si="3"/>
        <v>160.185</v>
      </c>
      <c r="T140">
        <f t="shared" si="3"/>
        <v>5574.1</v>
      </c>
      <c r="U140">
        <f t="shared" si="3"/>
        <v>2421.1999999999998</v>
      </c>
      <c r="V140">
        <f t="shared" si="3"/>
        <v>6077.4</v>
      </c>
    </row>
    <row r="144" spans="1:22" x14ac:dyDescent="0.25">
      <c r="G144" t="s">
        <v>32</v>
      </c>
    </row>
    <row r="145" spans="6:7" x14ac:dyDescent="0.25">
      <c r="G145">
        <v>88.17</v>
      </c>
    </row>
    <row r="146" spans="6:7" x14ac:dyDescent="0.25">
      <c r="G146">
        <v>88.18</v>
      </c>
    </row>
    <row r="147" spans="6:7" x14ac:dyDescent="0.25">
      <c r="G147">
        <v>89.16</v>
      </c>
    </row>
    <row r="149" spans="6:7" x14ac:dyDescent="0.25">
      <c r="F149" t="s">
        <v>10</v>
      </c>
      <c r="G149">
        <f>AVERAGE(G145:G148)</f>
        <v>88.50333333333333</v>
      </c>
    </row>
    <row r="150" spans="6:7" x14ac:dyDescent="0.25">
      <c r="F150" t="s">
        <v>24</v>
      </c>
      <c r="G150">
        <f>STDEV(G145:G147)</f>
        <v>0.56871199506721182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5A378-7E3D-4A3F-8E3D-55CCEE495599}">
  <sheetPr>
    <tabColor rgb="FF7030A0"/>
  </sheetPr>
  <dimension ref="A1:V149"/>
  <sheetViews>
    <sheetView workbookViewId="0">
      <selection activeCell="S1" sqref="S1"/>
    </sheetView>
  </sheetViews>
  <sheetFormatPr defaultRowHeight="15" x14ac:dyDescent="0.25"/>
  <sheetData>
    <row r="1" spans="1:22" x14ac:dyDescent="0.25">
      <c r="A1" s="5" t="s">
        <v>108</v>
      </c>
      <c r="G1" s="5" t="s">
        <v>108</v>
      </c>
      <c r="L1" s="5" t="s">
        <v>108</v>
      </c>
      <c r="S1" s="5" t="s">
        <v>10</v>
      </c>
    </row>
    <row r="2" spans="1:22" x14ac:dyDescent="0.25">
      <c r="A2" t="s">
        <v>29</v>
      </c>
      <c r="B2" t="s">
        <v>2</v>
      </c>
      <c r="C2" t="s">
        <v>3</v>
      </c>
      <c r="D2" t="s">
        <v>8</v>
      </c>
      <c r="G2" t="s">
        <v>29</v>
      </c>
      <c r="H2" t="s">
        <v>2</v>
      </c>
      <c r="I2" t="s">
        <v>3</v>
      </c>
      <c r="J2" t="s">
        <v>8</v>
      </c>
      <c r="L2" t="s">
        <v>29</v>
      </c>
      <c r="M2" t="s">
        <v>2</v>
      </c>
      <c r="N2" t="s">
        <v>3</v>
      </c>
      <c r="O2" t="s">
        <v>8</v>
      </c>
      <c r="S2" t="s">
        <v>29</v>
      </c>
      <c r="T2" t="s">
        <v>2</v>
      </c>
      <c r="U2" t="s">
        <v>3</v>
      </c>
      <c r="V2" t="s">
        <v>8</v>
      </c>
    </row>
    <row r="3" spans="1:22" x14ac:dyDescent="0.25">
      <c r="D3" t="s">
        <v>9</v>
      </c>
      <c r="J3" t="s">
        <v>9</v>
      </c>
      <c r="O3" t="s">
        <v>9</v>
      </c>
      <c r="V3" t="s">
        <v>9</v>
      </c>
    </row>
    <row r="4" spans="1:22" x14ac:dyDescent="0.25">
      <c r="A4" t="s">
        <v>30</v>
      </c>
      <c r="B4" t="s">
        <v>6</v>
      </c>
      <c r="C4" t="s">
        <v>6</v>
      </c>
      <c r="D4" t="s">
        <v>6</v>
      </c>
      <c r="G4" t="s">
        <v>30</v>
      </c>
      <c r="H4" t="s">
        <v>6</v>
      </c>
      <c r="I4" t="s">
        <v>6</v>
      </c>
      <c r="J4" t="s">
        <v>6</v>
      </c>
      <c r="L4" t="s">
        <v>30</v>
      </c>
      <c r="M4" t="s">
        <v>6</v>
      </c>
      <c r="N4" t="s">
        <v>6</v>
      </c>
      <c r="O4" t="s">
        <v>6</v>
      </c>
      <c r="S4" t="s">
        <v>30</v>
      </c>
      <c r="T4" t="s">
        <v>6</v>
      </c>
      <c r="U4" t="s">
        <v>6</v>
      </c>
      <c r="V4" t="s">
        <v>6</v>
      </c>
    </row>
    <row r="5" spans="1:22" x14ac:dyDescent="0.25">
      <c r="A5">
        <v>25.14</v>
      </c>
      <c r="B5">
        <v>97.563999999999993</v>
      </c>
      <c r="C5">
        <v>47.655000000000001</v>
      </c>
      <c r="D5">
        <v>108.58</v>
      </c>
      <c r="G5">
        <v>24.99</v>
      </c>
      <c r="H5">
        <v>5.7690999999999999</v>
      </c>
      <c r="I5">
        <v>4.6246</v>
      </c>
      <c r="J5" s="3">
        <v>7.3937999999999997</v>
      </c>
      <c r="L5">
        <v>25</v>
      </c>
      <c r="M5">
        <v>5.7275</v>
      </c>
      <c r="N5">
        <v>4.5739999999999998</v>
      </c>
      <c r="O5">
        <v>7.3297999999999996</v>
      </c>
      <c r="S5">
        <f>AVERAGE(G5,L5)</f>
        <v>24.994999999999997</v>
      </c>
      <c r="T5">
        <f>AVERAGE(H5,M5)</f>
        <v>5.7483000000000004</v>
      </c>
      <c r="U5">
        <f>AVERAGE(I5,N5)</f>
        <v>4.5992999999999995</v>
      </c>
      <c r="V5">
        <f>AVERAGE(J5,O5)</f>
        <v>7.3617999999999997</v>
      </c>
    </row>
    <row r="6" spans="1:22" x14ac:dyDescent="0.25">
      <c r="A6">
        <v>25.91</v>
      </c>
      <c r="B6">
        <v>109.97</v>
      </c>
      <c r="C6">
        <v>71.444999999999993</v>
      </c>
      <c r="D6">
        <v>131.13999999999999</v>
      </c>
      <c r="G6">
        <v>25.96</v>
      </c>
      <c r="H6">
        <v>5.7813999999999997</v>
      </c>
      <c r="I6">
        <v>4.2843999999999998</v>
      </c>
      <c r="J6" s="3">
        <v>7.1958000000000002</v>
      </c>
      <c r="L6">
        <v>25.97</v>
      </c>
      <c r="M6">
        <v>5.8070000000000004</v>
      </c>
      <c r="N6">
        <v>4.5178000000000003</v>
      </c>
      <c r="O6">
        <v>7.3574000000000002</v>
      </c>
      <c r="S6">
        <f t="shared" ref="S6:V69" si="0">AVERAGE(G6,L6)</f>
        <v>25.965</v>
      </c>
      <c r="T6">
        <f t="shared" si="0"/>
        <v>5.7942</v>
      </c>
      <c r="U6">
        <f t="shared" si="0"/>
        <v>4.4010999999999996</v>
      </c>
      <c r="V6">
        <f t="shared" si="0"/>
        <v>7.2766000000000002</v>
      </c>
    </row>
    <row r="7" spans="1:22" x14ac:dyDescent="0.25">
      <c r="A7">
        <v>26.9</v>
      </c>
      <c r="B7">
        <v>103.26</v>
      </c>
      <c r="C7">
        <v>62.438000000000002</v>
      </c>
      <c r="D7">
        <v>120.67</v>
      </c>
      <c r="G7">
        <v>26.99</v>
      </c>
      <c r="H7">
        <v>5.6928000000000001</v>
      </c>
      <c r="I7">
        <v>4.3356000000000003</v>
      </c>
      <c r="J7" s="3">
        <v>7.1558000000000002</v>
      </c>
      <c r="L7">
        <v>26.99</v>
      </c>
      <c r="M7">
        <v>5.5439999999999996</v>
      </c>
      <c r="N7">
        <v>4.3893000000000004</v>
      </c>
      <c r="O7">
        <v>7.0712000000000002</v>
      </c>
      <c r="S7">
        <f t="shared" si="0"/>
        <v>26.99</v>
      </c>
      <c r="T7">
        <f t="shared" si="0"/>
        <v>5.6183999999999994</v>
      </c>
      <c r="U7">
        <f t="shared" si="0"/>
        <v>4.3624500000000008</v>
      </c>
      <c r="V7">
        <f t="shared" si="0"/>
        <v>7.1135000000000002</v>
      </c>
    </row>
    <row r="8" spans="1:22" x14ac:dyDescent="0.25">
      <c r="A8">
        <v>27.94</v>
      </c>
      <c r="B8">
        <v>113.77</v>
      </c>
      <c r="C8">
        <v>72.2</v>
      </c>
      <c r="D8">
        <v>134.75</v>
      </c>
      <c r="G8">
        <v>28.02</v>
      </c>
      <c r="H8">
        <v>5.5862999999999996</v>
      </c>
      <c r="I8">
        <v>4.1261000000000001</v>
      </c>
      <c r="J8">
        <v>6.9448999999999996</v>
      </c>
      <c r="L8">
        <v>28.03</v>
      </c>
      <c r="M8">
        <v>5.4329000000000001</v>
      </c>
      <c r="N8">
        <v>4.1623999999999999</v>
      </c>
      <c r="O8">
        <v>6.8441000000000001</v>
      </c>
      <c r="S8">
        <f t="shared" si="0"/>
        <v>28.024999999999999</v>
      </c>
      <c r="T8">
        <f t="shared" si="0"/>
        <v>5.5095999999999998</v>
      </c>
      <c r="U8">
        <f t="shared" si="0"/>
        <v>4.1442499999999995</v>
      </c>
      <c r="V8">
        <f t="shared" si="0"/>
        <v>6.8944999999999999</v>
      </c>
    </row>
    <row r="9" spans="1:22" x14ac:dyDescent="0.25">
      <c r="A9">
        <v>28.99</v>
      </c>
      <c r="B9">
        <v>116.47</v>
      </c>
      <c r="C9">
        <v>56.393999999999998</v>
      </c>
      <c r="D9">
        <v>129.41</v>
      </c>
      <c r="G9">
        <v>29.05</v>
      </c>
      <c r="H9">
        <v>5.4507000000000003</v>
      </c>
      <c r="I9">
        <v>4.2729999999999997</v>
      </c>
      <c r="J9">
        <v>6.9259000000000004</v>
      </c>
      <c r="L9">
        <v>29.05</v>
      </c>
      <c r="M9">
        <v>5.56</v>
      </c>
      <c r="N9">
        <v>4.2481999999999998</v>
      </c>
      <c r="O9">
        <v>6.9972000000000003</v>
      </c>
      <c r="S9">
        <f t="shared" si="0"/>
        <v>29.05</v>
      </c>
      <c r="T9">
        <f t="shared" si="0"/>
        <v>5.50535</v>
      </c>
      <c r="U9">
        <f t="shared" si="0"/>
        <v>4.2606000000000002</v>
      </c>
      <c r="V9">
        <f t="shared" si="0"/>
        <v>6.9615500000000008</v>
      </c>
    </row>
    <row r="10" spans="1:22" x14ac:dyDescent="0.25">
      <c r="A10">
        <v>30.03</v>
      </c>
      <c r="B10">
        <v>116.18</v>
      </c>
      <c r="C10">
        <v>59.06</v>
      </c>
      <c r="D10">
        <v>130.33000000000001</v>
      </c>
      <c r="G10">
        <v>30.08</v>
      </c>
      <c r="H10">
        <v>5.3592000000000004</v>
      </c>
      <c r="I10">
        <v>4.1550000000000002</v>
      </c>
      <c r="J10">
        <v>6.7812000000000001</v>
      </c>
      <c r="L10">
        <v>30.08</v>
      </c>
      <c r="M10">
        <v>5.6828000000000003</v>
      </c>
      <c r="N10">
        <v>4.0176999999999996</v>
      </c>
      <c r="O10">
        <v>6.9596</v>
      </c>
      <c r="S10">
        <f t="shared" si="0"/>
        <v>30.08</v>
      </c>
      <c r="T10">
        <f t="shared" si="0"/>
        <v>5.5210000000000008</v>
      </c>
      <c r="U10">
        <f t="shared" si="0"/>
        <v>4.0863499999999995</v>
      </c>
      <c r="V10">
        <f t="shared" si="0"/>
        <v>6.8704000000000001</v>
      </c>
    </row>
    <row r="11" spans="1:22" x14ac:dyDescent="0.25">
      <c r="A11">
        <v>31.06</v>
      </c>
      <c r="B11">
        <v>123.92</v>
      </c>
      <c r="C11">
        <v>69.974000000000004</v>
      </c>
      <c r="D11">
        <v>142.31</v>
      </c>
      <c r="G11">
        <v>31.1</v>
      </c>
      <c r="H11">
        <v>5.4062999999999999</v>
      </c>
      <c r="I11">
        <v>4.0129999999999999</v>
      </c>
      <c r="J11">
        <v>6.7328999999999999</v>
      </c>
      <c r="L11">
        <v>31.1</v>
      </c>
      <c r="M11">
        <v>5.4085999999999999</v>
      </c>
      <c r="N11">
        <v>4.1093999999999999</v>
      </c>
      <c r="O11">
        <v>6.7927</v>
      </c>
      <c r="S11">
        <f t="shared" si="0"/>
        <v>31.1</v>
      </c>
      <c r="T11">
        <f t="shared" si="0"/>
        <v>5.4074499999999999</v>
      </c>
      <c r="U11">
        <f t="shared" si="0"/>
        <v>4.0611999999999995</v>
      </c>
      <c r="V11">
        <f t="shared" si="0"/>
        <v>6.7628000000000004</v>
      </c>
    </row>
    <row r="12" spans="1:22" x14ac:dyDescent="0.25">
      <c r="A12">
        <v>32.08</v>
      </c>
      <c r="B12">
        <v>134.77000000000001</v>
      </c>
      <c r="C12">
        <v>74.438000000000002</v>
      </c>
      <c r="D12">
        <v>153.96</v>
      </c>
      <c r="G12">
        <v>32.11</v>
      </c>
      <c r="H12">
        <v>5.1193999999999997</v>
      </c>
      <c r="I12">
        <v>3.9952000000000001</v>
      </c>
      <c r="J12">
        <v>6.4938000000000002</v>
      </c>
      <c r="L12">
        <v>32.11</v>
      </c>
      <c r="M12">
        <v>5.2209000000000003</v>
      </c>
      <c r="N12">
        <v>4.1776999999999997</v>
      </c>
      <c r="O12">
        <v>6.6866000000000003</v>
      </c>
      <c r="S12">
        <f t="shared" si="0"/>
        <v>32.11</v>
      </c>
      <c r="T12">
        <f t="shared" si="0"/>
        <v>5.1701499999999996</v>
      </c>
      <c r="U12">
        <f t="shared" si="0"/>
        <v>4.0864500000000001</v>
      </c>
      <c r="V12">
        <f t="shared" si="0"/>
        <v>6.5902000000000003</v>
      </c>
    </row>
    <row r="13" spans="1:22" x14ac:dyDescent="0.25">
      <c r="A13">
        <v>33.1</v>
      </c>
      <c r="B13">
        <v>131.06</v>
      </c>
      <c r="C13">
        <v>67.644000000000005</v>
      </c>
      <c r="D13">
        <v>147.47999999999999</v>
      </c>
      <c r="G13">
        <v>33.119999999999997</v>
      </c>
      <c r="H13">
        <v>5.5689000000000002</v>
      </c>
      <c r="I13">
        <v>4.1540999999999997</v>
      </c>
      <c r="J13">
        <v>6.9476000000000004</v>
      </c>
      <c r="L13">
        <v>33.119999999999997</v>
      </c>
      <c r="M13">
        <v>5.2347999999999999</v>
      </c>
      <c r="N13">
        <v>4.2617000000000003</v>
      </c>
      <c r="O13">
        <v>6.7502000000000004</v>
      </c>
      <c r="S13">
        <f t="shared" si="0"/>
        <v>33.119999999999997</v>
      </c>
      <c r="T13">
        <f t="shared" si="0"/>
        <v>5.4018499999999996</v>
      </c>
      <c r="U13">
        <f t="shared" si="0"/>
        <v>4.2079000000000004</v>
      </c>
      <c r="V13">
        <f t="shared" si="0"/>
        <v>6.8489000000000004</v>
      </c>
    </row>
    <row r="14" spans="1:22" x14ac:dyDescent="0.25">
      <c r="A14">
        <v>34.119999999999997</v>
      </c>
      <c r="B14">
        <v>136.66</v>
      </c>
      <c r="C14">
        <v>69.33</v>
      </c>
      <c r="D14">
        <v>153.24</v>
      </c>
      <c r="G14">
        <v>34.130000000000003</v>
      </c>
      <c r="H14">
        <v>5.3029999999999999</v>
      </c>
      <c r="I14">
        <v>4.1345000000000001</v>
      </c>
      <c r="J14">
        <v>6.7243000000000004</v>
      </c>
      <c r="L14">
        <v>34.130000000000003</v>
      </c>
      <c r="M14">
        <v>5.6618000000000004</v>
      </c>
      <c r="N14">
        <v>4.6128999999999998</v>
      </c>
      <c r="O14">
        <v>7.3030999999999997</v>
      </c>
      <c r="S14">
        <f t="shared" si="0"/>
        <v>34.130000000000003</v>
      </c>
      <c r="T14">
        <f t="shared" si="0"/>
        <v>5.4824000000000002</v>
      </c>
      <c r="U14">
        <f t="shared" si="0"/>
        <v>4.3736999999999995</v>
      </c>
      <c r="V14">
        <f t="shared" si="0"/>
        <v>7.0137</v>
      </c>
    </row>
    <row r="15" spans="1:22" x14ac:dyDescent="0.25">
      <c r="A15">
        <v>35.119999999999997</v>
      </c>
      <c r="B15">
        <v>137.68</v>
      </c>
      <c r="C15">
        <v>74.388000000000005</v>
      </c>
      <c r="D15">
        <v>156.49</v>
      </c>
      <c r="G15">
        <v>35.14</v>
      </c>
      <c r="H15">
        <v>5.7179000000000002</v>
      </c>
      <c r="I15">
        <v>3.9100999999999999</v>
      </c>
      <c r="J15">
        <v>6.9269999999999996</v>
      </c>
      <c r="L15">
        <v>35.14</v>
      </c>
      <c r="M15">
        <v>7.4120999999999997</v>
      </c>
      <c r="N15">
        <v>7.3243</v>
      </c>
      <c r="O15">
        <v>10.42</v>
      </c>
      <c r="S15">
        <f t="shared" si="0"/>
        <v>35.14</v>
      </c>
      <c r="T15">
        <f t="shared" si="0"/>
        <v>6.5649999999999995</v>
      </c>
      <c r="U15">
        <f t="shared" si="0"/>
        <v>5.6172000000000004</v>
      </c>
      <c r="V15">
        <f t="shared" si="0"/>
        <v>8.6735000000000007</v>
      </c>
    </row>
    <row r="16" spans="1:22" x14ac:dyDescent="0.25">
      <c r="A16">
        <v>36.130000000000003</v>
      </c>
      <c r="B16">
        <v>136.05000000000001</v>
      </c>
      <c r="C16">
        <v>72.173000000000002</v>
      </c>
      <c r="D16">
        <v>154.01</v>
      </c>
      <c r="G16">
        <v>36.14</v>
      </c>
      <c r="H16">
        <v>5.2352999999999996</v>
      </c>
      <c r="I16">
        <v>3.9866000000000001</v>
      </c>
      <c r="J16">
        <v>6.5804</v>
      </c>
      <c r="L16">
        <v>36.15</v>
      </c>
      <c r="M16">
        <v>12.582000000000001</v>
      </c>
      <c r="N16">
        <v>10.35</v>
      </c>
      <c r="O16">
        <v>16.292000000000002</v>
      </c>
      <c r="S16">
        <f t="shared" si="0"/>
        <v>36.144999999999996</v>
      </c>
      <c r="T16">
        <f t="shared" si="0"/>
        <v>8.9086499999999997</v>
      </c>
      <c r="U16">
        <f t="shared" si="0"/>
        <v>7.1683000000000003</v>
      </c>
      <c r="V16">
        <f t="shared" si="0"/>
        <v>11.436200000000001</v>
      </c>
    </row>
    <row r="17" spans="1:22" x14ac:dyDescent="0.25">
      <c r="A17">
        <v>37.14</v>
      </c>
      <c r="B17">
        <v>133.79</v>
      </c>
      <c r="C17">
        <v>72.239000000000004</v>
      </c>
      <c r="D17">
        <v>152.04</v>
      </c>
      <c r="G17">
        <v>37.15</v>
      </c>
      <c r="H17">
        <v>5.4501999999999997</v>
      </c>
      <c r="I17">
        <v>3.9689999999999999</v>
      </c>
      <c r="J17">
        <v>6.7422000000000004</v>
      </c>
      <c r="L17">
        <v>37.15</v>
      </c>
      <c r="M17">
        <v>14.853999999999999</v>
      </c>
      <c r="N17">
        <v>13.211</v>
      </c>
      <c r="O17">
        <v>19.879000000000001</v>
      </c>
      <c r="S17">
        <f t="shared" si="0"/>
        <v>37.15</v>
      </c>
      <c r="T17">
        <f t="shared" si="0"/>
        <v>10.152099999999999</v>
      </c>
      <c r="U17">
        <f t="shared" si="0"/>
        <v>8.59</v>
      </c>
      <c r="V17">
        <f t="shared" si="0"/>
        <v>13.310600000000001</v>
      </c>
    </row>
    <row r="18" spans="1:22" x14ac:dyDescent="0.25">
      <c r="A18">
        <v>38.15</v>
      </c>
      <c r="B18">
        <v>138</v>
      </c>
      <c r="C18">
        <v>64.849999999999994</v>
      </c>
      <c r="D18">
        <v>152.47999999999999</v>
      </c>
      <c r="G18">
        <v>38.15</v>
      </c>
      <c r="H18">
        <v>5.8013000000000003</v>
      </c>
      <c r="I18">
        <v>4.3057999999999996</v>
      </c>
      <c r="J18">
        <v>7.2245999999999997</v>
      </c>
      <c r="L18">
        <v>38.15</v>
      </c>
      <c r="M18">
        <v>23.189</v>
      </c>
      <c r="N18">
        <v>15.5</v>
      </c>
      <c r="O18">
        <v>27.891999999999999</v>
      </c>
      <c r="S18">
        <f t="shared" si="0"/>
        <v>38.15</v>
      </c>
      <c r="T18">
        <f t="shared" si="0"/>
        <v>14.495150000000001</v>
      </c>
      <c r="U18">
        <f t="shared" si="0"/>
        <v>9.9028999999999989</v>
      </c>
      <c r="V18">
        <f t="shared" si="0"/>
        <v>17.558299999999999</v>
      </c>
    </row>
    <row r="19" spans="1:22" x14ac:dyDescent="0.25">
      <c r="A19">
        <v>39.15</v>
      </c>
      <c r="B19">
        <v>152.33000000000001</v>
      </c>
      <c r="C19">
        <v>69.932000000000002</v>
      </c>
      <c r="D19">
        <v>167.61</v>
      </c>
      <c r="G19">
        <v>39.15</v>
      </c>
      <c r="H19">
        <v>6.0991</v>
      </c>
      <c r="I19">
        <v>3.9912000000000001</v>
      </c>
      <c r="J19">
        <v>7.2889999999999997</v>
      </c>
      <c r="L19">
        <v>39.15</v>
      </c>
      <c r="M19">
        <v>26.623999999999999</v>
      </c>
      <c r="N19">
        <v>22.071000000000002</v>
      </c>
      <c r="O19">
        <v>34.582999999999998</v>
      </c>
      <c r="S19">
        <f t="shared" si="0"/>
        <v>39.15</v>
      </c>
      <c r="T19">
        <f t="shared" si="0"/>
        <v>16.361550000000001</v>
      </c>
      <c r="U19">
        <f t="shared" si="0"/>
        <v>13.0311</v>
      </c>
      <c r="V19">
        <f t="shared" si="0"/>
        <v>20.936</v>
      </c>
    </row>
    <row r="20" spans="1:22" x14ac:dyDescent="0.25">
      <c r="A20">
        <v>40.15</v>
      </c>
      <c r="B20">
        <v>146.66999999999999</v>
      </c>
      <c r="C20">
        <v>68.412000000000006</v>
      </c>
      <c r="D20">
        <v>161.84</v>
      </c>
      <c r="G20">
        <v>40.159999999999997</v>
      </c>
      <c r="H20">
        <v>4.9177999999999997</v>
      </c>
      <c r="I20">
        <v>4.8818999999999999</v>
      </c>
      <c r="J20">
        <v>6.9295</v>
      </c>
      <c r="L20">
        <v>40.15</v>
      </c>
      <c r="M20">
        <v>38.173000000000002</v>
      </c>
      <c r="N20">
        <v>23.847999999999999</v>
      </c>
      <c r="O20">
        <v>45.01</v>
      </c>
      <c r="S20">
        <f t="shared" si="0"/>
        <v>40.155000000000001</v>
      </c>
      <c r="T20">
        <f t="shared" si="0"/>
        <v>21.545400000000001</v>
      </c>
      <c r="U20">
        <f t="shared" si="0"/>
        <v>14.36495</v>
      </c>
      <c r="V20">
        <f t="shared" si="0"/>
        <v>25.969749999999998</v>
      </c>
    </row>
    <row r="21" spans="1:22" x14ac:dyDescent="0.25">
      <c r="A21">
        <v>41.16</v>
      </c>
      <c r="B21">
        <v>150.79</v>
      </c>
      <c r="C21">
        <v>81.89</v>
      </c>
      <c r="D21">
        <v>171.6</v>
      </c>
      <c r="G21">
        <v>41.16</v>
      </c>
      <c r="H21">
        <v>6.0877999999999997</v>
      </c>
      <c r="I21">
        <v>6.7660999999999998</v>
      </c>
      <c r="J21">
        <v>9.1018000000000008</v>
      </c>
      <c r="L21">
        <v>41.16</v>
      </c>
      <c r="M21">
        <v>45.579000000000001</v>
      </c>
      <c r="N21">
        <v>27.427</v>
      </c>
      <c r="O21">
        <v>53.195</v>
      </c>
      <c r="S21">
        <f t="shared" si="0"/>
        <v>41.16</v>
      </c>
      <c r="T21">
        <f t="shared" si="0"/>
        <v>25.833400000000001</v>
      </c>
      <c r="U21">
        <f t="shared" si="0"/>
        <v>17.096550000000001</v>
      </c>
      <c r="V21">
        <f t="shared" si="0"/>
        <v>31.148400000000002</v>
      </c>
    </row>
    <row r="22" spans="1:22" x14ac:dyDescent="0.25">
      <c r="A22">
        <v>42.16</v>
      </c>
      <c r="B22">
        <v>164.67</v>
      </c>
      <c r="C22">
        <v>74.206000000000003</v>
      </c>
      <c r="D22">
        <v>180.62</v>
      </c>
      <c r="G22">
        <v>42.16</v>
      </c>
      <c r="H22">
        <v>7.6548999999999996</v>
      </c>
      <c r="I22">
        <v>10.871</v>
      </c>
      <c r="J22">
        <v>13.295999999999999</v>
      </c>
      <c r="L22">
        <v>42.16</v>
      </c>
      <c r="M22">
        <v>60.677</v>
      </c>
      <c r="N22">
        <v>36.887999999999998</v>
      </c>
      <c r="O22">
        <v>71.010000000000005</v>
      </c>
      <c r="S22">
        <f t="shared" si="0"/>
        <v>42.16</v>
      </c>
      <c r="T22">
        <f t="shared" si="0"/>
        <v>34.165950000000002</v>
      </c>
      <c r="U22">
        <f t="shared" si="0"/>
        <v>23.8795</v>
      </c>
      <c r="V22">
        <f t="shared" si="0"/>
        <v>42.153000000000006</v>
      </c>
    </row>
    <row r="23" spans="1:22" x14ac:dyDescent="0.25">
      <c r="A23">
        <v>43.16</v>
      </c>
      <c r="B23">
        <v>150.1</v>
      </c>
      <c r="C23">
        <v>72.968999999999994</v>
      </c>
      <c r="D23">
        <v>166.89</v>
      </c>
      <c r="G23">
        <v>43.17</v>
      </c>
      <c r="H23">
        <v>10.329000000000001</v>
      </c>
      <c r="I23">
        <v>3.8296999999999999</v>
      </c>
      <c r="J23">
        <v>11.016</v>
      </c>
      <c r="L23">
        <v>43.16</v>
      </c>
      <c r="M23">
        <v>73.405000000000001</v>
      </c>
      <c r="N23">
        <v>40.457999999999998</v>
      </c>
      <c r="O23">
        <v>83.816000000000003</v>
      </c>
      <c r="S23">
        <f t="shared" si="0"/>
        <v>43.164999999999999</v>
      </c>
      <c r="T23">
        <f t="shared" si="0"/>
        <v>41.867000000000004</v>
      </c>
      <c r="U23">
        <f t="shared" si="0"/>
        <v>22.14385</v>
      </c>
      <c r="V23">
        <f t="shared" si="0"/>
        <v>47.416000000000004</v>
      </c>
    </row>
    <row r="24" spans="1:22" x14ac:dyDescent="0.25">
      <c r="A24">
        <v>44.16</v>
      </c>
      <c r="B24">
        <v>162.75</v>
      </c>
      <c r="C24">
        <v>78.447000000000003</v>
      </c>
      <c r="D24">
        <v>180.67</v>
      </c>
      <c r="G24">
        <v>44.17</v>
      </c>
      <c r="H24">
        <v>26.056000000000001</v>
      </c>
      <c r="I24">
        <v>16.651</v>
      </c>
      <c r="J24">
        <v>30.922000000000001</v>
      </c>
      <c r="L24">
        <v>44.16</v>
      </c>
      <c r="M24">
        <v>91.001000000000005</v>
      </c>
      <c r="N24">
        <v>50.088999999999999</v>
      </c>
      <c r="O24">
        <v>103.88</v>
      </c>
      <c r="S24">
        <f t="shared" si="0"/>
        <v>44.164999999999999</v>
      </c>
      <c r="T24">
        <f t="shared" si="0"/>
        <v>58.528500000000001</v>
      </c>
      <c r="U24">
        <f t="shared" si="0"/>
        <v>33.369999999999997</v>
      </c>
      <c r="V24">
        <f t="shared" si="0"/>
        <v>67.400999999999996</v>
      </c>
    </row>
    <row r="25" spans="1:22" x14ac:dyDescent="0.25">
      <c r="A25">
        <v>45.16</v>
      </c>
      <c r="B25">
        <v>164.92</v>
      </c>
      <c r="C25">
        <v>72.269000000000005</v>
      </c>
      <c r="D25">
        <v>180.06</v>
      </c>
      <c r="G25">
        <v>45.17</v>
      </c>
      <c r="H25">
        <v>30.14</v>
      </c>
      <c r="I25">
        <v>31.181999999999999</v>
      </c>
      <c r="J25">
        <v>43.366999999999997</v>
      </c>
      <c r="L25">
        <v>45.16</v>
      </c>
      <c r="M25">
        <v>98.831000000000003</v>
      </c>
      <c r="N25">
        <v>51.886000000000003</v>
      </c>
      <c r="O25">
        <v>111.62</v>
      </c>
      <c r="S25">
        <f t="shared" si="0"/>
        <v>45.164999999999999</v>
      </c>
      <c r="T25">
        <f t="shared" si="0"/>
        <v>64.485500000000002</v>
      </c>
      <c r="U25">
        <f t="shared" si="0"/>
        <v>41.533999999999999</v>
      </c>
      <c r="V25">
        <f t="shared" si="0"/>
        <v>77.493499999999997</v>
      </c>
    </row>
    <row r="26" spans="1:22" x14ac:dyDescent="0.25">
      <c r="A26">
        <v>46.16</v>
      </c>
      <c r="B26">
        <v>178.75</v>
      </c>
      <c r="C26">
        <v>77.180999999999997</v>
      </c>
      <c r="D26">
        <v>194.7</v>
      </c>
      <c r="G26">
        <v>46.17</v>
      </c>
      <c r="H26">
        <v>46.194000000000003</v>
      </c>
      <c r="I26">
        <v>28.687999999999999</v>
      </c>
      <c r="J26">
        <v>54.377000000000002</v>
      </c>
      <c r="L26">
        <v>46.16</v>
      </c>
      <c r="M26">
        <v>113.78</v>
      </c>
      <c r="N26">
        <v>57.146000000000001</v>
      </c>
      <c r="O26">
        <v>127.32</v>
      </c>
      <c r="S26">
        <f t="shared" si="0"/>
        <v>46.164999999999999</v>
      </c>
      <c r="T26">
        <f t="shared" si="0"/>
        <v>79.986999999999995</v>
      </c>
      <c r="U26">
        <f t="shared" si="0"/>
        <v>42.917000000000002</v>
      </c>
      <c r="V26">
        <f t="shared" si="0"/>
        <v>90.848500000000001</v>
      </c>
    </row>
    <row r="27" spans="1:22" x14ac:dyDescent="0.25">
      <c r="A27">
        <v>47.16</v>
      </c>
      <c r="B27">
        <v>166.12</v>
      </c>
      <c r="C27">
        <v>74.236999999999995</v>
      </c>
      <c r="D27">
        <v>181.96</v>
      </c>
      <c r="G27">
        <v>47.17</v>
      </c>
      <c r="H27">
        <v>58.704999999999998</v>
      </c>
      <c r="I27">
        <v>32.031999999999996</v>
      </c>
      <c r="J27">
        <v>66.875</v>
      </c>
      <c r="L27">
        <v>47.16</v>
      </c>
      <c r="M27">
        <v>124.04</v>
      </c>
      <c r="N27">
        <v>56.893000000000001</v>
      </c>
      <c r="O27">
        <v>136.46</v>
      </c>
      <c r="S27">
        <f t="shared" si="0"/>
        <v>47.164999999999999</v>
      </c>
      <c r="T27">
        <f t="shared" si="0"/>
        <v>91.372500000000002</v>
      </c>
      <c r="U27">
        <f t="shared" si="0"/>
        <v>44.462499999999999</v>
      </c>
      <c r="V27">
        <f t="shared" si="0"/>
        <v>101.6675</v>
      </c>
    </row>
    <row r="28" spans="1:22" x14ac:dyDescent="0.25">
      <c r="A28">
        <v>48.16</v>
      </c>
      <c r="B28">
        <v>176.47</v>
      </c>
      <c r="C28">
        <v>81.111000000000004</v>
      </c>
      <c r="D28">
        <v>194.21</v>
      </c>
      <c r="G28">
        <v>48.17</v>
      </c>
      <c r="H28">
        <v>70.521000000000001</v>
      </c>
      <c r="I28">
        <v>41.765999999999998</v>
      </c>
      <c r="J28">
        <v>81.960999999999999</v>
      </c>
      <c r="L28">
        <v>48.16</v>
      </c>
      <c r="M28">
        <v>132.41999999999999</v>
      </c>
      <c r="N28">
        <v>64.063999999999993</v>
      </c>
      <c r="O28">
        <v>147.1</v>
      </c>
      <c r="S28">
        <f t="shared" si="0"/>
        <v>48.164999999999999</v>
      </c>
      <c r="T28">
        <f t="shared" si="0"/>
        <v>101.47049999999999</v>
      </c>
      <c r="U28">
        <f t="shared" si="0"/>
        <v>52.914999999999992</v>
      </c>
      <c r="V28">
        <f t="shared" si="0"/>
        <v>114.53049999999999</v>
      </c>
    </row>
    <row r="29" spans="1:22" x14ac:dyDescent="0.25">
      <c r="A29">
        <v>49.16</v>
      </c>
      <c r="B29">
        <v>187.43</v>
      </c>
      <c r="C29">
        <v>83.631</v>
      </c>
      <c r="D29">
        <v>205.24</v>
      </c>
      <c r="G29">
        <v>49.17</v>
      </c>
      <c r="H29">
        <v>80.849999999999994</v>
      </c>
      <c r="I29">
        <v>45.152000000000001</v>
      </c>
      <c r="J29">
        <v>92.603999999999999</v>
      </c>
      <c r="L29">
        <v>49.17</v>
      </c>
      <c r="M29">
        <v>140.72999999999999</v>
      </c>
      <c r="N29">
        <v>66.165999999999997</v>
      </c>
      <c r="O29">
        <v>155.51</v>
      </c>
      <c r="S29">
        <f t="shared" si="0"/>
        <v>49.17</v>
      </c>
      <c r="T29">
        <f t="shared" si="0"/>
        <v>110.78999999999999</v>
      </c>
      <c r="U29">
        <f t="shared" si="0"/>
        <v>55.658999999999999</v>
      </c>
      <c r="V29">
        <f t="shared" si="0"/>
        <v>124.05699999999999</v>
      </c>
    </row>
    <row r="30" spans="1:22" x14ac:dyDescent="0.25">
      <c r="A30">
        <v>50.16</v>
      </c>
      <c r="B30">
        <v>173.76</v>
      </c>
      <c r="C30">
        <v>79.081000000000003</v>
      </c>
      <c r="D30">
        <v>190.91</v>
      </c>
      <c r="G30">
        <v>50.17</v>
      </c>
      <c r="H30">
        <v>93.787000000000006</v>
      </c>
      <c r="I30">
        <v>47.365000000000002</v>
      </c>
      <c r="J30">
        <v>105.07</v>
      </c>
      <c r="L30">
        <v>50.16</v>
      </c>
      <c r="M30">
        <v>154.02000000000001</v>
      </c>
      <c r="N30">
        <v>73.225999999999999</v>
      </c>
      <c r="O30">
        <v>170.54</v>
      </c>
      <c r="S30">
        <f t="shared" si="0"/>
        <v>50.164999999999999</v>
      </c>
      <c r="T30">
        <f t="shared" si="0"/>
        <v>123.90350000000001</v>
      </c>
      <c r="U30">
        <f t="shared" si="0"/>
        <v>60.295500000000004</v>
      </c>
      <c r="V30">
        <f t="shared" si="0"/>
        <v>137.80500000000001</v>
      </c>
    </row>
    <row r="31" spans="1:22" x14ac:dyDescent="0.25">
      <c r="A31">
        <v>51.16</v>
      </c>
      <c r="B31">
        <v>182.75</v>
      </c>
      <c r="C31">
        <v>78.594999999999999</v>
      </c>
      <c r="D31">
        <v>198.93</v>
      </c>
      <c r="G31">
        <v>51.17</v>
      </c>
      <c r="H31">
        <v>98.99</v>
      </c>
      <c r="I31">
        <v>49.923000000000002</v>
      </c>
      <c r="J31">
        <v>110.87</v>
      </c>
      <c r="L31">
        <v>51.16</v>
      </c>
      <c r="M31">
        <v>161.83000000000001</v>
      </c>
      <c r="N31">
        <v>69.33</v>
      </c>
      <c r="O31">
        <v>176.06</v>
      </c>
      <c r="S31">
        <f t="shared" si="0"/>
        <v>51.164999999999999</v>
      </c>
      <c r="T31">
        <f t="shared" si="0"/>
        <v>130.41</v>
      </c>
      <c r="U31">
        <f t="shared" si="0"/>
        <v>59.6265</v>
      </c>
      <c r="V31">
        <f t="shared" si="0"/>
        <v>143.465</v>
      </c>
    </row>
    <row r="32" spans="1:22" x14ac:dyDescent="0.25">
      <c r="A32">
        <v>52.16</v>
      </c>
      <c r="B32">
        <v>200.61</v>
      </c>
      <c r="C32">
        <v>86.656999999999996</v>
      </c>
      <c r="D32">
        <v>218.53</v>
      </c>
      <c r="G32">
        <v>52.17</v>
      </c>
      <c r="H32">
        <v>109.33</v>
      </c>
      <c r="I32">
        <v>55.09</v>
      </c>
      <c r="J32">
        <v>122.42</v>
      </c>
      <c r="L32">
        <v>52.16</v>
      </c>
      <c r="M32">
        <v>169.82</v>
      </c>
      <c r="N32">
        <v>72.722999999999999</v>
      </c>
      <c r="O32">
        <v>184.74</v>
      </c>
      <c r="S32">
        <f t="shared" si="0"/>
        <v>52.164999999999999</v>
      </c>
      <c r="T32">
        <f t="shared" si="0"/>
        <v>139.57499999999999</v>
      </c>
      <c r="U32">
        <f t="shared" si="0"/>
        <v>63.906500000000001</v>
      </c>
      <c r="V32">
        <f t="shared" si="0"/>
        <v>153.58000000000001</v>
      </c>
    </row>
    <row r="33" spans="1:22" x14ac:dyDescent="0.25">
      <c r="A33">
        <v>53.16</v>
      </c>
      <c r="B33">
        <v>181.97</v>
      </c>
      <c r="C33">
        <v>87.941999999999993</v>
      </c>
      <c r="D33">
        <v>202.11</v>
      </c>
      <c r="G33">
        <v>53.17</v>
      </c>
      <c r="H33">
        <v>119.04</v>
      </c>
      <c r="I33">
        <v>54.213999999999999</v>
      </c>
      <c r="J33">
        <v>130.80000000000001</v>
      </c>
      <c r="L33">
        <v>53.17</v>
      </c>
      <c r="M33">
        <v>171.02</v>
      </c>
      <c r="N33">
        <v>72.968999999999994</v>
      </c>
      <c r="O33">
        <v>185.93</v>
      </c>
      <c r="S33">
        <f t="shared" si="0"/>
        <v>53.17</v>
      </c>
      <c r="T33">
        <f t="shared" si="0"/>
        <v>145.03</v>
      </c>
      <c r="U33">
        <f t="shared" si="0"/>
        <v>63.591499999999996</v>
      </c>
      <c r="V33">
        <f t="shared" si="0"/>
        <v>158.36500000000001</v>
      </c>
    </row>
    <row r="34" spans="1:22" x14ac:dyDescent="0.25">
      <c r="A34">
        <v>54.16</v>
      </c>
      <c r="B34">
        <v>187.59</v>
      </c>
      <c r="C34">
        <v>76.427000000000007</v>
      </c>
      <c r="D34">
        <v>202.57</v>
      </c>
      <c r="G34">
        <v>54.17</v>
      </c>
      <c r="H34">
        <v>126.77</v>
      </c>
      <c r="I34">
        <v>57.670999999999999</v>
      </c>
      <c r="J34">
        <v>139.28</v>
      </c>
      <c r="L34">
        <v>54.17</v>
      </c>
      <c r="M34">
        <v>179.73</v>
      </c>
      <c r="N34">
        <v>74.924999999999997</v>
      </c>
      <c r="O34">
        <v>194.73</v>
      </c>
      <c r="S34">
        <f t="shared" si="0"/>
        <v>54.17</v>
      </c>
      <c r="T34">
        <f t="shared" si="0"/>
        <v>153.25</v>
      </c>
      <c r="U34">
        <f t="shared" si="0"/>
        <v>66.298000000000002</v>
      </c>
      <c r="V34">
        <f t="shared" si="0"/>
        <v>167.005</v>
      </c>
    </row>
    <row r="35" spans="1:22" x14ac:dyDescent="0.25">
      <c r="A35">
        <v>55.16</v>
      </c>
      <c r="B35">
        <v>187.78</v>
      </c>
      <c r="C35">
        <v>80.456999999999994</v>
      </c>
      <c r="D35">
        <v>204.29</v>
      </c>
      <c r="G35">
        <v>55.17</v>
      </c>
      <c r="H35">
        <v>132.06</v>
      </c>
      <c r="I35">
        <v>57.622999999999998</v>
      </c>
      <c r="J35">
        <v>144.09</v>
      </c>
      <c r="L35">
        <v>55.17</v>
      </c>
      <c r="M35">
        <v>188.45</v>
      </c>
      <c r="N35">
        <v>73.516999999999996</v>
      </c>
      <c r="O35">
        <v>202.28</v>
      </c>
      <c r="S35">
        <f t="shared" si="0"/>
        <v>55.17</v>
      </c>
      <c r="T35">
        <f t="shared" si="0"/>
        <v>160.255</v>
      </c>
      <c r="U35">
        <f t="shared" si="0"/>
        <v>65.569999999999993</v>
      </c>
      <c r="V35">
        <f t="shared" si="0"/>
        <v>173.185</v>
      </c>
    </row>
    <row r="36" spans="1:22" x14ac:dyDescent="0.25">
      <c r="A36">
        <v>56.16</v>
      </c>
      <c r="B36">
        <v>184.17</v>
      </c>
      <c r="C36">
        <v>85.616</v>
      </c>
      <c r="D36">
        <v>203.1</v>
      </c>
      <c r="G36">
        <v>56.17</v>
      </c>
      <c r="H36">
        <v>132.05000000000001</v>
      </c>
      <c r="I36">
        <v>60.911000000000001</v>
      </c>
      <c r="J36">
        <v>145.41999999999999</v>
      </c>
      <c r="L36">
        <v>56.17</v>
      </c>
      <c r="M36">
        <v>198.21</v>
      </c>
      <c r="N36">
        <v>80.37</v>
      </c>
      <c r="O36">
        <v>213.88</v>
      </c>
      <c r="S36">
        <f t="shared" si="0"/>
        <v>56.17</v>
      </c>
      <c r="T36">
        <f t="shared" si="0"/>
        <v>165.13</v>
      </c>
      <c r="U36">
        <f t="shared" si="0"/>
        <v>70.640500000000003</v>
      </c>
      <c r="V36">
        <f t="shared" si="0"/>
        <v>179.64999999999998</v>
      </c>
    </row>
    <row r="37" spans="1:22" x14ac:dyDescent="0.25">
      <c r="A37">
        <v>57.16</v>
      </c>
      <c r="B37">
        <v>191.54</v>
      </c>
      <c r="C37">
        <v>86.519000000000005</v>
      </c>
      <c r="D37">
        <v>210.18</v>
      </c>
      <c r="G37">
        <v>57.17</v>
      </c>
      <c r="H37">
        <v>146.93</v>
      </c>
      <c r="I37">
        <v>64.769000000000005</v>
      </c>
      <c r="J37">
        <v>160.57</v>
      </c>
      <c r="L37">
        <v>57.17</v>
      </c>
      <c r="M37">
        <v>201.03</v>
      </c>
      <c r="N37">
        <v>83.801000000000002</v>
      </c>
      <c r="O37">
        <v>217.8</v>
      </c>
      <c r="S37">
        <f t="shared" si="0"/>
        <v>57.17</v>
      </c>
      <c r="T37">
        <f t="shared" si="0"/>
        <v>173.98000000000002</v>
      </c>
      <c r="U37">
        <f t="shared" si="0"/>
        <v>74.284999999999997</v>
      </c>
      <c r="V37">
        <f t="shared" si="0"/>
        <v>189.185</v>
      </c>
    </row>
    <row r="38" spans="1:22" x14ac:dyDescent="0.25">
      <c r="A38">
        <v>58.16</v>
      </c>
      <c r="B38">
        <v>198.35</v>
      </c>
      <c r="C38">
        <v>76.233000000000004</v>
      </c>
      <c r="D38">
        <v>212.49</v>
      </c>
      <c r="G38">
        <v>58.17</v>
      </c>
      <c r="H38">
        <v>151.61000000000001</v>
      </c>
      <c r="I38">
        <v>65.436999999999998</v>
      </c>
      <c r="J38">
        <v>165.13</v>
      </c>
      <c r="L38">
        <v>58.17</v>
      </c>
      <c r="M38">
        <v>204.42</v>
      </c>
      <c r="N38">
        <v>78.617999999999995</v>
      </c>
      <c r="O38">
        <v>219.02</v>
      </c>
      <c r="S38">
        <f t="shared" si="0"/>
        <v>58.17</v>
      </c>
      <c r="T38">
        <f t="shared" si="0"/>
        <v>178.01499999999999</v>
      </c>
      <c r="U38">
        <f t="shared" si="0"/>
        <v>72.027500000000003</v>
      </c>
      <c r="V38">
        <f t="shared" si="0"/>
        <v>192.07499999999999</v>
      </c>
    </row>
    <row r="39" spans="1:22" x14ac:dyDescent="0.25">
      <c r="A39">
        <v>59.16</v>
      </c>
      <c r="B39">
        <v>203</v>
      </c>
      <c r="C39">
        <v>80.528000000000006</v>
      </c>
      <c r="D39">
        <v>218.39</v>
      </c>
      <c r="G39">
        <v>59.17</v>
      </c>
      <c r="H39">
        <v>151.76</v>
      </c>
      <c r="I39">
        <v>64.058000000000007</v>
      </c>
      <c r="J39">
        <v>164.72</v>
      </c>
      <c r="L39">
        <v>59.17</v>
      </c>
      <c r="M39">
        <v>207.63</v>
      </c>
      <c r="N39">
        <v>81.278000000000006</v>
      </c>
      <c r="O39">
        <v>222.97</v>
      </c>
      <c r="S39">
        <f t="shared" si="0"/>
        <v>59.17</v>
      </c>
      <c r="T39">
        <f t="shared" si="0"/>
        <v>179.69499999999999</v>
      </c>
      <c r="U39">
        <f t="shared" si="0"/>
        <v>72.668000000000006</v>
      </c>
      <c r="V39">
        <f t="shared" si="0"/>
        <v>193.845</v>
      </c>
    </row>
    <row r="40" spans="1:22" x14ac:dyDescent="0.25">
      <c r="A40">
        <v>60.16</v>
      </c>
      <c r="B40">
        <v>193.72</v>
      </c>
      <c r="C40">
        <v>77.393000000000001</v>
      </c>
      <c r="D40">
        <v>208.61</v>
      </c>
      <c r="G40">
        <v>60.17</v>
      </c>
      <c r="H40">
        <v>154.07</v>
      </c>
      <c r="I40">
        <v>65.459999999999994</v>
      </c>
      <c r="J40">
        <v>167.4</v>
      </c>
      <c r="L40">
        <v>60.17</v>
      </c>
      <c r="M40">
        <v>216.88</v>
      </c>
      <c r="N40">
        <v>85.031999999999996</v>
      </c>
      <c r="O40">
        <v>232.95</v>
      </c>
      <c r="S40">
        <f t="shared" si="0"/>
        <v>60.17</v>
      </c>
      <c r="T40">
        <f t="shared" si="0"/>
        <v>185.47499999999999</v>
      </c>
      <c r="U40">
        <f t="shared" si="0"/>
        <v>75.245999999999995</v>
      </c>
      <c r="V40">
        <f t="shared" si="0"/>
        <v>200.17500000000001</v>
      </c>
    </row>
    <row r="41" spans="1:22" x14ac:dyDescent="0.25">
      <c r="A41">
        <v>61.17</v>
      </c>
      <c r="B41">
        <v>191.39</v>
      </c>
      <c r="C41">
        <v>89.929000000000002</v>
      </c>
      <c r="D41">
        <v>211.46</v>
      </c>
      <c r="G41">
        <v>61.17</v>
      </c>
      <c r="H41">
        <v>164.57</v>
      </c>
      <c r="I41">
        <v>67.570999999999998</v>
      </c>
      <c r="J41">
        <v>177.9</v>
      </c>
      <c r="L41">
        <v>61.17</v>
      </c>
      <c r="M41">
        <v>218.34</v>
      </c>
      <c r="N41">
        <v>85.471999999999994</v>
      </c>
      <c r="O41">
        <v>234.47</v>
      </c>
      <c r="S41">
        <f t="shared" si="0"/>
        <v>61.17</v>
      </c>
      <c r="T41">
        <f t="shared" si="0"/>
        <v>191.45499999999998</v>
      </c>
      <c r="U41">
        <f t="shared" si="0"/>
        <v>76.521500000000003</v>
      </c>
      <c r="V41">
        <f t="shared" si="0"/>
        <v>206.185</v>
      </c>
    </row>
    <row r="42" spans="1:22" x14ac:dyDescent="0.25">
      <c r="A42">
        <v>62.17</v>
      </c>
      <c r="B42">
        <v>195.72</v>
      </c>
      <c r="C42">
        <v>81.956000000000003</v>
      </c>
      <c r="D42">
        <v>212.19</v>
      </c>
      <c r="G42">
        <v>62.17</v>
      </c>
      <c r="H42">
        <v>164.86</v>
      </c>
      <c r="I42">
        <v>69.203000000000003</v>
      </c>
      <c r="J42">
        <v>178.8</v>
      </c>
      <c r="L42">
        <v>62.17</v>
      </c>
      <c r="M42">
        <v>222.52</v>
      </c>
      <c r="N42">
        <v>86.724000000000004</v>
      </c>
      <c r="O42">
        <v>238.82</v>
      </c>
      <c r="S42">
        <f t="shared" si="0"/>
        <v>62.17</v>
      </c>
      <c r="T42">
        <f t="shared" si="0"/>
        <v>193.69</v>
      </c>
      <c r="U42">
        <f t="shared" si="0"/>
        <v>77.96350000000001</v>
      </c>
      <c r="V42">
        <f t="shared" si="0"/>
        <v>208.81</v>
      </c>
    </row>
    <row r="43" spans="1:22" x14ac:dyDescent="0.25">
      <c r="A43">
        <v>63.17</v>
      </c>
      <c r="B43">
        <v>194.06</v>
      </c>
      <c r="C43">
        <v>86.792000000000002</v>
      </c>
      <c r="D43">
        <v>212.58</v>
      </c>
      <c r="G43">
        <v>63.17</v>
      </c>
      <c r="H43">
        <v>168.98</v>
      </c>
      <c r="I43">
        <v>71.578000000000003</v>
      </c>
      <c r="J43">
        <v>183.51</v>
      </c>
      <c r="L43">
        <v>63.17</v>
      </c>
      <c r="M43">
        <v>223.71</v>
      </c>
      <c r="N43">
        <v>88.98</v>
      </c>
      <c r="O43">
        <v>240.76</v>
      </c>
      <c r="S43">
        <f t="shared" si="0"/>
        <v>63.17</v>
      </c>
      <c r="T43">
        <f t="shared" si="0"/>
        <v>196.345</v>
      </c>
      <c r="U43">
        <f t="shared" si="0"/>
        <v>80.278999999999996</v>
      </c>
      <c r="V43">
        <f t="shared" si="0"/>
        <v>212.13499999999999</v>
      </c>
    </row>
    <row r="44" spans="1:22" x14ac:dyDescent="0.25">
      <c r="A44">
        <v>64.17</v>
      </c>
      <c r="B44">
        <v>191.97</v>
      </c>
      <c r="C44">
        <v>83.869</v>
      </c>
      <c r="D44">
        <v>209.49</v>
      </c>
      <c r="G44">
        <v>64.17</v>
      </c>
      <c r="H44">
        <v>170.99</v>
      </c>
      <c r="I44">
        <v>70.923000000000002</v>
      </c>
      <c r="J44">
        <v>185.11</v>
      </c>
      <c r="L44">
        <v>64.17</v>
      </c>
      <c r="M44">
        <v>226.39</v>
      </c>
      <c r="N44">
        <v>89.313000000000002</v>
      </c>
      <c r="O44">
        <v>243.37</v>
      </c>
      <c r="S44">
        <f t="shared" si="0"/>
        <v>64.17</v>
      </c>
      <c r="T44">
        <f t="shared" si="0"/>
        <v>198.69</v>
      </c>
      <c r="U44">
        <f t="shared" si="0"/>
        <v>80.117999999999995</v>
      </c>
      <c r="V44">
        <f t="shared" si="0"/>
        <v>214.24</v>
      </c>
    </row>
    <row r="45" spans="1:22" x14ac:dyDescent="0.25">
      <c r="A45">
        <v>65.17</v>
      </c>
      <c r="B45">
        <v>185.23</v>
      </c>
      <c r="C45">
        <v>76.864999999999995</v>
      </c>
      <c r="D45">
        <v>200.55</v>
      </c>
      <c r="G45">
        <v>65.17</v>
      </c>
      <c r="H45">
        <v>174.14</v>
      </c>
      <c r="I45">
        <v>72.712000000000003</v>
      </c>
      <c r="J45">
        <v>188.71</v>
      </c>
      <c r="L45">
        <v>65.17</v>
      </c>
      <c r="M45">
        <v>226.19</v>
      </c>
      <c r="N45">
        <v>89.92</v>
      </c>
      <c r="O45">
        <v>243.41</v>
      </c>
      <c r="S45">
        <f t="shared" si="0"/>
        <v>65.17</v>
      </c>
      <c r="T45">
        <f t="shared" si="0"/>
        <v>200.16499999999999</v>
      </c>
      <c r="U45">
        <f t="shared" si="0"/>
        <v>81.316000000000003</v>
      </c>
      <c r="V45">
        <f t="shared" si="0"/>
        <v>216.06</v>
      </c>
    </row>
    <row r="46" spans="1:22" x14ac:dyDescent="0.25">
      <c r="A46">
        <v>66.17</v>
      </c>
      <c r="B46">
        <v>178.07</v>
      </c>
      <c r="C46">
        <v>83.603999999999999</v>
      </c>
      <c r="D46">
        <v>196.72</v>
      </c>
      <c r="G46">
        <v>66.17</v>
      </c>
      <c r="H46">
        <v>173.33</v>
      </c>
      <c r="I46">
        <v>68.95</v>
      </c>
      <c r="J46">
        <v>186.54</v>
      </c>
      <c r="L46">
        <v>66.17</v>
      </c>
      <c r="M46">
        <v>227.26</v>
      </c>
      <c r="N46">
        <v>91.566000000000003</v>
      </c>
      <c r="O46">
        <v>245.01</v>
      </c>
      <c r="S46">
        <f t="shared" si="0"/>
        <v>66.17</v>
      </c>
      <c r="T46">
        <f t="shared" si="0"/>
        <v>200.29500000000002</v>
      </c>
      <c r="U46">
        <f t="shared" si="0"/>
        <v>80.25800000000001</v>
      </c>
      <c r="V46">
        <f t="shared" si="0"/>
        <v>215.77499999999998</v>
      </c>
    </row>
    <row r="47" spans="1:22" x14ac:dyDescent="0.25">
      <c r="A47">
        <v>67.17</v>
      </c>
      <c r="B47">
        <v>165.26</v>
      </c>
      <c r="C47">
        <v>73.227999999999994</v>
      </c>
      <c r="D47">
        <v>180.76</v>
      </c>
      <c r="G47">
        <v>67.17</v>
      </c>
      <c r="H47">
        <v>169.34</v>
      </c>
      <c r="I47">
        <v>75.138000000000005</v>
      </c>
      <c r="J47">
        <v>185.26</v>
      </c>
      <c r="L47">
        <v>67.17</v>
      </c>
      <c r="M47">
        <v>224.05</v>
      </c>
      <c r="N47">
        <v>89.605000000000004</v>
      </c>
      <c r="O47">
        <v>241.31</v>
      </c>
      <c r="S47">
        <f t="shared" si="0"/>
        <v>67.17</v>
      </c>
      <c r="T47">
        <f t="shared" si="0"/>
        <v>196.69499999999999</v>
      </c>
      <c r="U47">
        <f t="shared" si="0"/>
        <v>82.371499999999997</v>
      </c>
      <c r="V47">
        <f t="shared" si="0"/>
        <v>213.285</v>
      </c>
    </row>
    <row r="48" spans="1:22" x14ac:dyDescent="0.25">
      <c r="A48">
        <v>68.17</v>
      </c>
      <c r="B48">
        <v>154.52000000000001</v>
      </c>
      <c r="C48">
        <v>72.866</v>
      </c>
      <c r="D48">
        <v>170.84</v>
      </c>
      <c r="G48">
        <v>68.17</v>
      </c>
      <c r="H48">
        <v>165.15</v>
      </c>
      <c r="I48">
        <v>69.394999999999996</v>
      </c>
      <c r="J48">
        <v>179.14</v>
      </c>
      <c r="L48">
        <v>68.17</v>
      </c>
      <c r="M48">
        <v>218.32</v>
      </c>
      <c r="N48">
        <v>87.224000000000004</v>
      </c>
      <c r="O48">
        <v>235.1</v>
      </c>
      <c r="S48">
        <f t="shared" si="0"/>
        <v>68.17</v>
      </c>
      <c r="T48">
        <f t="shared" si="0"/>
        <v>191.73500000000001</v>
      </c>
      <c r="U48">
        <f t="shared" si="0"/>
        <v>78.3095</v>
      </c>
      <c r="V48">
        <f t="shared" si="0"/>
        <v>207.12</v>
      </c>
    </row>
    <row r="49" spans="1:22" x14ac:dyDescent="0.25">
      <c r="A49">
        <v>69.17</v>
      </c>
      <c r="B49">
        <v>157.16</v>
      </c>
      <c r="C49">
        <v>75.542000000000002</v>
      </c>
      <c r="D49">
        <v>174.37</v>
      </c>
      <c r="G49">
        <v>69.17</v>
      </c>
      <c r="H49">
        <v>160.78</v>
      </c>
      <c r="I49">
        <v>70.408000000000001</v>
      </c>
      <c r="J49">
        <v>175.52</v>
      </c>
      <c r="L49">
        <v>69.17</v>
      </c>
      <c r="M49">
        <v>207.48</v>
      </c>
      <c r="N49">
        <v>90.882000000000005</v>
      </c>
      <c r="O49">
        <v>226.51</v>
      </c>
      <c r="S49">
        <f t="shared" si="0"/>
        <v>69.17</v>
      </c>
      <c r="T49">
        <f t="shared" si="0"/>
        <v>184.13</v>
      </c>
      <c r="U49">
        <f t="shared" si="0"/>
        <v>80.64500000000001</v>
      </c>
      <c r="V49">
        <f t="shared" si="0"/>
        <v>201.01499999999999</v>
      </c>
    </row>
    <row r="50" spans="1:22" x14ac:dyDescent="0.25">
      <c r="A50">
        <v>70.17</v>
      </c>
      <c r="B50">
        <v>163.02000000000001</v>
      </c>
      <c r="C50">
        <v>80.197000000000003</v>
      </c>
      <c r="D50">
        <v>181.68</v>
      </c>
      <c r="G50">
        <v>70.17</v>
      </c>
      <c r="H50">
        <v>156.47</v>
      </c>
      <c r="I50">
        <v>71.066000000000003</v>
      </c>
      <c r="J50">
        <v>171.85</v>
      </c>
      <c r="L50">
        <v>70.17</v>
      </c>
      <c r="M50">
        <v>193.5</v>
      </c>
      <c r="N50">
        <v>88.533000000000001</v>
      </c>
      <c r="O50">
        <v>212.79</v>
      </c>
      <c r="S50">
        <f t="shared" si="0"/>
        <v>70.17</v>
      </c>
      <c r="T50">
        <f t="shared" si="0"/>
        <v>174.98500000000001</v>
      </c>
      <c r="U50">
        <f t="shared" si="0"/>
        <v>79.799499999999995</v>
      </c>
      <c r="V50">
        <f t="shared" si="0"/>
        <v>192.32</v>
      </c>
    </row>
    <row r="51" spans="1:22" x14ac:dyDescent="0.25">
      <c r="A51">
        <v>71.17</v>
      </c>
      <c r="B51">
        <v>159.41999999999999</v>
      </c>
      <c r="C51">
        <v>83.006</v>
      </c>
      <c r="D51">
        <v>179.73</v>
      </c>
      <c r="G51">
        <v>71.17</v>
      </c>
      <c r="H51">
        <v>145.72</v>
      </c>
      <c r="I51">
        <v>66.141999999999996</v>
      </c>
      <c r="J51">
        <v>160.03</v>
      </c>
      <c r="L51">
        <v>71.17</v>
      </c>
      <c r="M51">
        <v>175.43</v>
      </c>
      <c r="N51">
        <v>82.093000000000004</v>
      </c>
      <c r="O51">
        <v>193.69</v>
      </c>
      <c r="S51">
        <f t="shared" si="0"/>
        <v>71.17</v>
      </c>
      <c r="T51">
        <f t="shared" si="0"/>
        <v>160.57499999999999</v>
      </c>
      <c r="U51">
        <f t="shared" si="0"/>
        <v>74.117500000000007</v>
      </c>
      <c r="V51">
        <f t="shared" si="0"/>
        <v>176.86</v>
      </c>
    </row>
    <row r="52" spans="1:22" x14ac:dyDescent="0.25">
      <c r="A52">
        <v>72.17</v>
      </c>
      <c r="B52">
        <v>151.9</v>
      </c>
      <c r="C52">
        <v>73.37</v>
      </c>
      <c r="D52">
        <v>168.69</v>
      </c>
      <c r="G52">
        <v>72.17</v>
      </c>
      <c r="H52">
        <v>138.51</v>
      </c>
      <c r="I52">
        <v>66.731999999999999</v>
      </c>
      <c r="J52">
        <v>153.74</v>
      </c>
      <c r="L52">
        <v>72.17</v>
      </c>
      <c r="M52">
        <v>156.80000000000001</v>
      </c>
      <c r="N52">
        <v>75.213999999999999</v>
      </c>
      <c r="O52">
        <v>173.91</v>
      </c>
      <c r="S52">
        <f t="shared" si="0"/>
        <v>72.17</v>
      </c>
      <c r="T52">
        <f t="shared" si="0"/>
        <v>147.655</v>
      </c>
      <c r="U52">
        <f t="shared" si="0"/>
        <v>70.972999999999999</v>
      </c>
      <c r="V52">
        <f t="shared" si="0"/>
        <v>163.82499999999999</v>
      </c>
    </row>
    <row r="53" spans="1:22" x14ac:dyDescent="0.25">
      <c r="A53">
        <v>73.17</v>
      </c>
      <c r="B53">
        <v>142.97</v>
      </c>
      <c r="C53">
        <v>69.69</v>
      </c>
      <c r="D53">
        <v>159.05000000000001</v>
      </c>
      <c r="G53">
        <v>73.17</v>
      </c>
      <c r="H53">
        <v>130.62</v>
      </c>
      <c r="I53">
        <v>63.225000000000001</v>
      </c>
      <c r="J53">
        <v>145.11000000000001</v>
      </c>
      <c r="L53">
        <v>73.17</v>
      </c>
      <c r="M53">
        <v>156.04</v>
      </c>
      <c r="N53">
        <v>70.686999999999998</v>
      </c>
      <c r="O53">
        <v>171.3</v>
      </c>
      <c r="S53">
        <f t="shared" si="0"/>
        <v>73.17</v>
      </c>
      <c r="T53">
        <f t="shared" si="0"/>
        <v>143.32999999999998</v>
      </c>
      <c r="U53">
        <f t="shared" si="0"/>
        <v>66.956000000000003</v>
      </c>
      <c r="V53">
        <f t="shared" si="0"/>
        <v>158.20500000000001</v>
      </c>
    </row>
    <row r="54" spans="1:22" x14ac:dyDescent="0.25">
      <c r="A54">
        <v>74.17</v>
      </c>
      <c r="B54">
        <v>148.44999999999999</v>
      </c>
      <c r="C54">
        <v>66.941999999999993</v>
      </c>
      <c r="D54">
        <v>162.84</v>
      </c>
      <c r="G54">
        <v>74.180000000000007</v>
      </c>
      <c r="H54">
        <v>124.55</v>
      </c>
      <c r="I54">
        <v>60.139000000000003</v>
      </c>
      <c r="J54">
        <v>138.31</v>
      </c>
      <c r="L54">
        <v>74.180000000000007</v>
      </c>
      <c r="M54">
        <v>134.91999999999999</v>
      </c>
      <c r="N54">
        <v>69.436999999999998</v>
      </c>
      <c r="O54">
        <v>151.74</v>
      </c>
      <c r="S54">
        <f t="shared" si="0"/>
        <v>74.180000000000007</v>
      </c>
      <c r="T54">
        <f t="shared" si="0"/>
        <v>129.73499999999999</v>
      </c>
      <c r="U54">
        <f t="shared" si="0"/>
        <v>64.787999999999997</v>
      </c>
      <c r="V54">
        <f t="shared" si="0"/>
        <v>145.02500000000001</v>
      </c>
    </row>
    <row r="55" spans="1:22" x14ac:dyDescent="0.25">
      <c r="A55">
        <v>75.17</v>
      </c>
      <c r="B55">
        <v>142.79</v>
      </c>
      <c r="C55">
        <v>65.692999999999998</v>
      </c>
      <c r="D55">
        <v>157.18</v>
      </c>
      <c r="G55">
        <v>75.180000000000007</v>
      </c>
      <c r="H55">
        <v>115.69</v>
      </c>
      <c r="I55">
        <v>57.091000000000001</v>
      </c>
      <c r="J55">
        <v>129.01</v>
      </c>
      <c r="L55">
        <v>75.17</v>
      </c>
      <c r="M55">
        <v>116.46</v>
      </c>
      <c r="N55">
        <v>57.771000000000001</v>
      </c>
      <c r="O55">
        <v>130</v>
      </c>
      <c r="S55">
        <f t="shared" si="0"/>
        <v>75.175000000000011</v>
      </c>
      <c r="T55">
        <f t="shared" si="0"/>
        <v>116.07499999999999</v>
      </c>
      <c r="U55">
        <f t="shared" si="0"/>
        <v>57.430999999999997</v>
      </c>
      <c r="V55">
        <f t="shared" si="0"/>
        <v>129.505</v>
      </c>
    </row>
    <row r="56" spans="1:22" x14ac:dyDescent="0.25">
      <c r="A56">
        <v>76.17</v>
      </c>
      <c r="B56">
        <v>138.88</v>
      </c>
      <c r="C56">
        <v>68.070999999999998</v>
      </c>
      <c r="D56">
        <v>154.66999999999999</v>
      </c>
      <c r="G56">
        <v>76.180000000000007</v>
      </c>
      <c r="H56">
        <v>104.43</v>
      </c>
      <c r="I56">
        <v>53.945999999999998</v>
      </c>
      <c r="J56">
        <v>117.54</v>
      </c>
      <c r="L56">
        <v>76.17</v>
      </c>
      <c r="M56">
        <v>107.5</v>
      </c>
      <c r="N56">
        <v>53.457999999999998</v>
      </c>
      <c r="O56">
        <v>120.05</v>
      </c>
      <c r="S56">
        <f t="shared" si="0"/>
        <v>76.175000000000011</v>
      </c>
      <c r="T56">
        <f t="shared" si="0"/>
        <v>105.965</v>
      </c>
      <c r="U56">
        <f t="shared" si="0"/>
        <v>53.701999999999998</v>
      </c>
      <c r="V56">
        <f t="shared" si="0"/>
        <v>118.795</v>
      </c>
    </row>
    <row r="57" spans="1:22" x14ac:dyDescent="0.25">
      <c r="A57">
        <v>77.180000000000007</v>
      </c>
      <c r="B57">
        <v>132.46</v>
      </c>
      <c r="C57">
        <v>73.503</v>
      </c>
      <c r="D57">
        <v>151.49</v>
      </c>
      <c r="G57">
        <v>77.180000000000007</v>
      </c>
      <c r="H57">
        <v>96.114000000000004</v>
      </c>
      <c r="I57">
        <v>47.143000000000001</v>
      </c>
      <c r="J57">
        <v>107.05</v>
      </c>
      <c r="L57">
        <v>77.180000000000007</v>
      </c>
      <c r="M57">
        <v>101.94</v>
      </c>
      <c r="N57">
        <v>51.869</v>
      </c>
      <c r="O57">
        <v>114.38</v>
      </c>
      <c r="S57">
        <f t="shared" si="0"/>
        <v>77.180000000000007</v>
      </c>
      <c r="T57">
        <f t="shared" si="0"/>
        <v>99.027000000000001</v>
      </c>
      <c r="U57">
        <f t="shared" si="0"/>
        <v>49.506</v>
      </c>
      <c r="V57">
        <f t="shared" si="0"/>
        <v>110.715</v>
      </c>
    </row>
    <row r="58" spans="1:22" x14ac:dyDescent="0.25">
      <c r="A58">
        <v>78.17</v>
      </c>
      <c r="B58">
        <v>129.05000000000001</v>
      </c>
      <c r="C58">
        <v>59.972999999999999</v>
      </c>
      <c r="D58">
        <v>142.31</v>
      </c>
      <c r="G58">
        <v>78.180000000000007</v>
      </c>
      <c r="H58">
        <v>86.691000000000003</v>
      </c>
      <c r="I58">
        <v>45.808999999999997</v>
      </c>
      <c r="J58">
        <v>98.05</v>
      </c>
      <c r="L58">
        <v>78.180000000000007</v>
      </c>
      <c r="M58">
        <v>98.614999999999995</v>
      </c>
      <c r="N58">
        <v>55.823999999999998</v>
      </c>
      <c r="O58">
        <v>113.32</v>
      </c>
      <c r="S58">
        <f t="shared" si="0"/>
        <v>78.180000000000007</v>
      </c>
      <c r="T58">
        <f t="shared" si="0"/>
        <v>92.652999999999992</v>
      </c>
      <c r="U58">
        <f t="shared" si="0"/>
        <v>50.816499999999998</v>
      </c>
      <c r="V58">
        <f t="shared" si="0"/>
        <v>105.685</v>
      </c>
    </row>
    <row r="59" spans="1:22" x14ac:dyDescent="0.25">
      <c r="A59">
        <v>79.17</v>
      </c>
      <c r="B59">
        <v>134.96</v>
      </c>
      <c r="C59">
        <v>60.668999999999997</v>
      </c>
      <c r="D59">
        <v>147.97</v>
      </c>
      <c r="G59">
        <v>79.180000000000007</v>
      </c>
      <c r="H59">
        <v>84.328999999999994</v>
      </c>
      <c r="I59">
        <v>47.74</v>
      </c>
      <c r="J59">
        <v>96.905000000000001</v>
      </c>
      <c r="L59">
        <v>79.180000000000007</v>
      </c>
      <c r="M59">
        <v>93.932000000000002</v>
      </c>
      <c r="N59">
        <v>48.5</v>
      </c>
      <c r="O59">
        <v>105.71</v>
      </c>
      <c r="S59">
        <f t="shared" si="0"/>
        <v>79.180000000000007</v>
      </c>
      <c r="T59">
        <f t="shared" si="0"/>
        <v>89.130499999999998</v>
      </c>
      <c r="U59">
        <f t="shared" si="0"/>
        <v>48.120000000000005</v>
      </c>
      <c r="V59">
        <f t="shared" si="0"/>
        <v>101.3075</v>
      </c>
    </row>
    <row r="60" spans="1:22" x14ac:dyDescent="0.25">
      <c r="A60">
        <v>80.180000000000007</v>
      </c>
      <c r="B60">
        <v>131.38999999999999</v>
      </c>
      <c r="C60">
        <v>58.244999999999997</v>
      </c>
      <c r="D60">
        <v>143.72</v>
      </c>
      <c r="G60">
        <v>80.180000000000007</v>
      </c>
      <c r="H60">
        <v>78.174000000000007</v>
      </c>
      <c r="I60">
        <v>40.408999999999999</v>
      </c>
      <c r="J60">
        <v>88.001000000000005</v>
      </c>
      <c r="L60">
        <v>80.17</v>
      </c>
      <c r="M60">
        <v>96.76</v>
      </c>
      <c r="N60">
        <v>45.417999999999999</v>
      </c>
      <c r="O60">
        <v>106.89</v>
      </c>
      <c r="S60">
        <f t="shared" si="0"/>
        <v>80.175000000000011</v>
      </c>
      <c r="T60">
        <f t="shared" si="0"/>
        <v>87.467000000000013</v>
      </c>
      <c r="U60">
        <f t="shared" si="0"/>
        <v>42.913499999999999</v>
      </c>
      <c r="V60">
        <f t="shared" si="0"/>
        <v>97.44550000000001</v>
      </c>
    </row>
    <row r="61" spans="1:22" x14ac:dyDescent="0.25">
      <c r="A61">
        <v>81.180000000000007</v>
      </c>
      <c r="B61">
        <v>125.23</v>
      </c>
      <c r="C61">
        <v>63.206000000000003</v>
      </c>
      <c r="D61">
        <v>140.27000000000001</v>
      </c>
      <c r="G61">
        <v>81.180000000000007</v>
      </c>
      <c r="H61">
        <v>77.224000000000004</v>
      </c>
      <c r="I61">
        <v>41.521000000000001</v>
      </c>
      <c r="J61">
        <v>87.679000000000002</v>
      </c>
      <c r="L61">
        <v>81.180000000000007</v>
      </c>
      <c r="M61">
        <v>89.322999999999993</v>
      </c>
      <c r="N61">
        <v>49.652000000000001</v>
      </c>
      <c r="O61">
        <v>102.2</v>
      </c>
      <c r="S61">
        <f t="shared" si="0"/>
        <v>81.180000000000007</v>
      </c>
      <c r="T61">
        <f t="shared" si="0"/>
        <v>83.273499999999999</v>
      </c>
      <c r="U61">
        <f t="shared" si="0"/>
        <v>45.586500000000001</v>
      </c>
      <c r="V61">
        <f t="shared" si="0"/>
        <v>94.93950000000001</v>
      </c>
    </row>
    <row r="62" spans="1:22" x14ac:dyDescent="0.25">
      <c r="A62">
        <v>82.18</v>
      </c>
      <c r="B62">
        <v>118.87</v>
      </c>
      <c r="C62">
        <v>59.963999999999999</v>
      </c>
      <c r="D62">
        <v>133.13999999999999</v>
      </c>
      <c r="G62">
        <v>82.18</v>
      </c>
      <c r="H62">
        <v>76.376000000000005</v>
      </c>
      <c r="I62">
        <v>42.53</v>
      </c>
      <c r="J62">
        <v>87.418999999999997</v>
      </c>
      <c r="L62">
        <v>82.18</v>
      </c>
      <c r="M62">
        <v>87.019000000000005</v>
      </c>
      <c r="N62">
        <v>46.265000000000001</v>
      </c>
      <c r="O62">
        <v>98.554000000000002</v>
      </c>
      <c r="S62">
        <f t="shared" si="0"/>
        <v>82.18</v>
      </c>
      <c r="T62">
        <f t="shared" si="0"/>
        <v>81.697500000000005</v>
      </c>
      <c r="U62">
        <f t="shared" si="0"/>
        <v>44.397500000000001</v>
      </c>
      <c r="V62">
        <f t="shared" si="0"/>
        <v>92.986500000000007</v>
      </c>
    </row>
    <row r="63" spans="1:22" x14ac:dyDescent="0.25">
      <c r="A63">
        <v>83.18</v>
      </c>
      <c r="B63">
        <v>115.81</v>
      </c>
      <c r="C63">
        <v>56.207000000000001</v>
      </c>
      <c r="D63">
        <v>128.72999999999999</v>
      </c>
      <c r="G63">
        <v>83.18</v>
      </c>
      <c r="H63">
        <v>76.707999999999998</v>
      </c>
      <c r="I63">
        <v>42.37</v>
      </c>
      <c r="J63">
        <v>87.632000000000005</v>
      </c>
      <c r="L63">
        <v>83.18</v>
      </c>
      <c r="M63">
        <v>82.460999999999999</v>
      </c>
      <c r="N63">
        <v>39.503</v>
      </c>
      <c r="O63">
        <v>91.433999999999997</v>
      </c>
      <c r="S63">
        <f t="shared" si="0"/>
        <v>83.18</v>
      </c>
      <c r="T63">
        <f t="shared" si="0"/>
        <v>79.584499999999991</v>
      </c>
      <c r="U63">
        <f t="shared" si="0"/>
        <v>40.936499999999995</v>
      </c>
      <c r="V63">
        <f t="shared" si="0"/>
        <v>89.533000000000001</v>
      </c>
    </row>
    <row r="64" spans="1:22" x14ac:dyDescent="0.25">
      <c r="A64">
        <v>84.18</v>
      </c>
      <c r="B64">
        <v>109.32</v>
      </c>
      <c r="C64">
        <v>56.292999999999999</v>
      </c>
      <c r="D64">
        <v>122.96</v>
      </c>
      <c r="G64">
        <v>84.18</v>
      </c>
      <c r="H64">
        <v>75.72</v>
      </c>
      <c r="I64">
        <v>41.706000000000003</v>
      </c>
      <c r="J64">
        <v>86.445999999999998</v>
      </c>
      <c r="L64">
        <v>84.18</v>
      </c>
      <c r="M64">
        <v>77.284000000000006</v>
      </c>
      <c r="N64">
        <v>45.851999999999997</v>
      </c>
      <c r="O64">
        <v>89.861999999999995</v>
      </c>
      <c r="S64">
        <f t="shared" si="0"/>
        <v>84.18</v>
      </c>
      <c r="T64">
        <f t="shared" si="0"/>
        <v>76.50200000000001</v>
      </c>
      <c r="U64">
        <f t="shared" si="0"/>
        <v>43.778999999999996</v>
      </c>
      <c r="V64">
        <f t="shared" si="0"/>
        <v>88.153999999999996</v>
      </c>
    </row>
    <row r="65" spans="1:22" x14ac:dyDescent="0.25">
      <c r="A65">
        <v>85.18</v>
      </c>
      <c r="B65">
        <v>98.085999999999999</v>
      </c>
      <c r="C65">
        <v>54.762</v>
      </c>
      <c r="D65">
        <v>112.34</v>
      </c>
      <c r="G65">
        <v>85.18</v>
      </c>
      <c r="H65">
        <v>62.365000000000002</v>
      </c>
      <c r="I65">
        <v>38.756999999999998</v>
      </c>
      <c r="J65">
        <v>73.427000000000007</v>
      </c>
      <c r="L65">
        <v>85.18</v>
      </c>
      <c r="M65">
        <v>69.352000000000004</v>
      </c>
      <c r="N65">
        <v>41.933999999999997</v>
      </c>
      <c r="O65">
        <v>81.043999999999997</v>
      </c>
      <c r="S65">
        <f t="shared" si="0"/>
        <v>85.18</v>
      </c>
      <c r="T65">
        <f t="shared" si="0"/>
        <v>65.858500000000006</v>
      </c>
      <c r="U65">
        <f t="shared" si="0"/>
        <v>40.345500000000001</v>
      </c>
      <c r="V65">
        <f t="shared" si="0"/>
        <v>77.235500000000002</v>
      </c>
    </row>
    <row r="66" spans="1:22" x14ac:dyDescent="0.25">
      <c r="A66">
        <v>86.19</v>
      </c>
      <c r="B66">
        <v>100.09</v>
      </c>
      <c r="C66">
        <v>55.247</v>
      </c>
      <c r="D66">
        <v>114.32</v>
      </c>
      <c r="G66">
        <v>86.18</v>
      </c>
      <c r="H66">
        <v>65.506</v>
      </c>
      <c r="I66">
        <v>38.189</v>
      </c>
      <c r="J66">
        <v>75.825000000000003</v>
      </c>
      <c r="L66">
        <v>86.18</v>
      </c>
      <c r="M66">
        <v>63.569000000000003</v>
      </c>
      <c r="N66">
        <v>37.924999999999997</v>
      </c>
      <c r="O66">
        <v>74.022999999999996</v>
      </c>
      <c r="S66">
        <f t="shared" si="0"/>
        <v>86.18</v>
      </c>
      <c r="T66">
        <f t="shared" si="0"/>
        <v>64.537499999999994</v>
      </c>
      <c r="U66">
        <f t="shared" si="0"/>
        <v>38.057000000000002</v>
      </c>
      <c r="V66">
        <f t="shared" si="0"/>
        <v>74.924000000000007</v>
      </c>
    </row>
    <row r="67" spans="1:22" x14ac:dyDescent="0.25">
      <c r="A67">
        <v>87.18</v>
      </c>
      <c r="B67">
        <v>104.64</v>
      </c>
      <c r="C67">
        <v>54.494</v>
      </c>
      <c r="D67">
        <v>117.98</v>
      </c>
      <c r="G67">
        <v>87.18</v>
      </c>
      <c r="H67">
        <v>63.832999999999998</v>
      </c>
      <c r="I67">
        <v>40.927</v>
      </c>
      <c r="J67">
        <v>75.825999999999993</v>
      </c>
      <c r="L67">
        <v>87.18</v>
      </c>
      <c r="M67">
        <v>64.230999999999995</v>
      </c>
      <c r="N67">
        <v>38.390999999999998</v>
      </c>
      <c r="O67">
        <v>74.83</v>
      </c>
      <c r="S67">
        <f t="shared" si="0"/>
        <v>87.18</v>
      </c>
      <c r="T67">
        <f t="shared" si="0"/>
        <v>64.031999999999996</v>
      </c>
      <c r="U67">
        <f t="shared" si="0"/>
        <v>39.658999999999999</v>
      </c>
      <c r="V67">
        <f t="shared" si="0"/>
        <v>75.328000000000003</v>
      </c>
    </row>
    <row r="68" spans="1:22" x14ac:dyDescent="0.25">
      <c r="A68">
        <v>88.18</v>
      </c>
      <c r="B68">
        <v>93.287000000000006</v>
      </c>
      <c r="C68">
        <v>46.097999999999999</v>
      </c>
      <c r="D68">
        <v>104.06</v>
      </c>
      <c r="G68">
        <v>88.18</v>
      </c>
      <c r="H68">
        <v>64.887</v>
      </c>
      <c r="I68">
        <v>33.686</v>
      </c>
      <c r="J68">
        <v>73.11</v>
      </c>
      <c r="L68">
        <v>88.18</v>
      </c>
      <c r="M68">
        <v>66.007999999999996</v>
      </c>
      <c r="N68">
        <v>36.487000000000002</v>
      </c>
      <c r="O68">
        <v>75.421000000000006</v>
      </c>
      <c r="S68">
        <f t="shared" si="0"/>
        <v>88.18</v>
      </c>
      <c r="T68">
        <f t="shared" si="0"/>
        <v>65.447499999999991</v>
      </c>
      <c r="U68">
        <f t="shared" si="0"/>
        <v>35.086500000000001</v>
      </c>
      <c r="V68">
        <f t="shared" si="0"/>
        <v>74.265500000000003</v>
      </c>
    </row>
    <row r="69" spans="1:22" x14ac:dyDescent="0.25">
      <c r="A69">
        <v>89.18</v>
      </c>
      <c r="B69">
        <v>88.293999999999997</v>
      </c>
      <c r="C69">
        <v>42.901000000000003</v>
      </c>
      <c r="D69">
        <v>98.165000000000006</v>
      </c>
      <c r="G69">
        <v>89.18</v>
      </c>
      <c r="H69">
        <v>72.495000000000005</v>
      </c>
      <c r="I69">
        <v>44.847000000000001</v>
      </c>
      <c r="J69">
        <v>85.245000000000005</v>
      </c>
      <c r="L69">
        <v>89.18</v>
      </c>
      <c r="M69">
        <v>58.954000000000001</v>
      </c>
      <c r="N69">
        <v>29.675000000000001</v>
      </c>
      <c r="O69">
        <v>66.001999999999995</v>
      </c>
      <c r="S69">
        <f t="shared" si="0"/>
        <v>89.18</v>
      </c>
      <c r="T69">
        <f t="shared" si="0"/>
        <v>65.724500000000006</v>
      </c>
      <c r="U69">
        <f t="shared" si="0"/>
        <v>37.261000000000003</v>
      </c>
      <c r="V69">
        <f t="shared" ref="V69:V132" si="1">AVERAGE(J69,O69)</f>
        <v>75.623500000000007</v>
      </c>
    </row>
    <row r="70" spans="1:22" x14ac:dyDescent="0.25">
      <c r="A70">
        <v>90.18</v>
      </c>
      <c r="B70">
        <v>88.370999999999995</v>
      </c>
      <c r="C70">
        <v>38.146000000000001</v>
      </c>
      <c r="D70">
        <v>96.253</v>
      </c>
      <c r="G70">
        <v>90.19</v>
      </c>
      <c r="H70">
        <v>70.046999999999997</v>
      </c>
      <c r="I70">
        <v>31.308</v>
      </c>
      <c r="J70">
        <v>76.724999999999994</v>
      </c>
      <c r="L70">
        <v>90.18</v>
      </c>
      <c r="M70">
        <v>53.034999999999997</v>
      </c>
      <c r="N70">
        <v>38.645000000000003</v>
      </c>
      <c r="O70">
        <v>65.620999999999995</v>
      </c>
      <c r="S70">
        <f t="shared" ref="S70:V133" si="2">AVERAGE(G70,L70)</f>
        <v>90.185000000000002</v>
      </c>
      <c r="T70">
        <f t="shared" si="2"/>
        <v>61.540999999999997</v>
      </c>
      <c r="U70">
        <f t="shared" si="2"/>
        <v>34.976500000000001</v>
      </c>
      <c r="V70">
        <f t="shared" si="1"/>
        <v>71.173000000000002</v>
      </c>
    </row>
    <row r="71" spans="1:22" x14ac:dyDescent="0.25">
      <c r="A71">
        <v>91.18</v>
      </c>
      <c r="B71">
        <v>85.421000000000006</v>
      </c>
      <c r="C71">
        <v>48.38</v>
      </c>
      <c r="D71">
        <v>98.17</v>
      </c>
      <c r="G71">
        <v>91.18</v>
      </c>
      <c r="H71">
        <v>80.936000000000007</v>
      </c>
      <c r="I71">
        <v>34.966000000000001</v>
      </c>
      <c r="J71">
        <v>88.165999999999997</v>
      </c>
      <c r="L71">
        <v>91.18</v>
      </c>
      <c r="M71">
        <v>73.798000000000002</v>
      </c>
      <c r="N71">
        <v>37.747999999999998</v>
      </c>
      <c r="O71">
        <v>82.891000000000005</v>
      </c>
      <c r="S71">
        <f t="shared" si="2"/>
        <v>91.18</v>
      </c>
      <c r="T71">
        <f t="shared" si="2"/>
        <v>77.367000000000004</v>
      </c>
      <c r="U71">
        <f t="shared" si="2"/>
        <v>36.356999999999999</v>
      </c>
      <c r="V71">
        <f t="shared" si="1"/>
        <v>85.528500000000008</v>
      </c>
    </row>
    <row r="72" spans="1:22" x14ac:dyDescent="0.25">
      <c r="A72">
        <v>92.18</v>
      </c>
      <c r="B72">
        <v>85.147000000000006</v>
      </c>
      <c r="C72">
        <v>38.067</v>
      </c>
      <c r="D72">
        <v>93.269000000000005</v>
      </c>
      <c r="G72">
        <v>92.18</v>
      </c>
      <c r="H72">
        <v>94.625</v>
      </c>
      <c r="I72">
        <v>32.451000000000001</v>
      </c>
      <c r="J72">
        <v>100.04</v>
      </c>
      <c r="L72">
        <v>92.18</v>
      </c>
      <c r="M72">
        <v>86.668000000000006</v>
      </c>
      <c r="N72">
        <v>38.588000000000001</v>
      </c>
      <c r="O72">
        <v>94.87</v>
      </c>
      <c r="S72">
        <f t="shared" si="2"/>
        <v>92.18</v>
      </c>
      <c r="T72">
        <f t="shared" si="2"/>
        <v>90.646500000000003</v>
      </c>
      <c r="U72">
        <f t="shared" si="2"/>
        <v>35.519500000000001</v>
      </c>
      <c r="V72">
        <f t="shared" si="1"/>
        <v>97.455000000000013</v>
      </c>
    </row>
    <row r="73" spans="1:22" x14ac:dyDescent="0.25">
      <c r="A73">
        <v>93.19</v>
      </c>
      <c r="B73">
        <v>97.301000000000002</v>
      </c>
      <c r="C73">
        <v>36.207000000000001</v>
      </c>
      <c r="D73">
        <v>103.82</v>
      </c>
      <c r="G73">
        <v>93.18</v>
      </c>
      <c r="H73">
        <v>111.49</v>
      </c>
      <c r="I73">
        <v>41.828000000000003</v>
      </c>
      <c r="J73">
        <v>119.08</v>
      </c>
      <c r="L73">
        <v>93.18</v>
      </c>
      <c r="M73">
        <v>110.54</v>
      </c>
      <c r="N73">
        <v>42.000999999999998</v>
      </c>
      <c r="O73">
        <v>118.25</v>
      </c>
      <c r="S73">
        <f t="shared" si="2"/>
        <v>93.18</v>
      </c>
      <c r="T73">
        <f t="shared" si="2"/>
        <v>111.015</v>
      </c>
      <c r="U73">
        <f t="shared" si="2"/>
        <v>41.914500000000004</v>
      </c>
      <c r="V73">
        <f t="shared" si="1"/>
        <v>118.66499999999999</v>
      </c>
    </row>
    <row r="74" spans="1:22" x14ac:dyDescent="0.25">
      <c r="A74">
        <v>94.18</v>
      </c>
      <c r="B74">
        <v>91.054000000000002</v>
      </c>
      <c r="C74">
        <v>39.676000000000002</v>
      </c>
      <c r="D74">
        <v>99.322999999999993</v>
      </c>
      <c r="G74">
        <v>94.19</v>
      </c>
      <c r="H74">
        <v>134.84</v>
      </c>
      <c r="I74">
        <v>44.185000000000002</v>
      </c>
      <c r="J74">
        <v>141.88999999999999</v>
      </c>
      <c r="L74">
        <v>94.19</v>
      </c>
      <c r="M74">
        <v>138.65</v>
      </c>
      <c r="N74">
        <v>41.121000000000002</v>
      </c>
      <c r="O74">
        <v>144.62</v>
      </c>
      <c r="S74">
        <f t="shared" si="2"/>
        <v>94.19</v>
      </c>
      <c r="T74">
        <f t="shared" si="2"/>
        <v>136.745</v>
      </c>
      <c r="U74">
        <f t="shared" si="2"/>
        <v>42.653000000000006</v>
      </c>
      <c r="V74">
        <f t="shared" si="1"/>
        <v>143.255</v>
      </c>
    </row>
    <row r="75" spans="1:22" x14ac:dyDescent="0.25">
      <c r="A75">
        <v>95.19</v>
      </c>
      <c r="B75">
        <v>100.27</v>
      </c>
      <c r="C75">
        <v>44.034999999999997</v>
      </c>
      <c r="D75">
        <v>109.52</v>
      </c>
      <c r="G75">
        <v>95.19</v>
      </c>
      <c r="H75">
        <v>159.63</v>
      </c>
      <c r="I75">
        <v>48.494999999999997</v>
      </c>
      <c r="J75">
        <v>166.84</v>
      </c>
      <c r="L75">
        <v>95.19</v>
      </c>
      <c r="M75">
        <v>157.83000000000001</v>
      </c>
      <c r="N75">
        <v>67.396000000000001</v>
      </c>
      <c r="O75">
        <v>171.62</v>
      </c>
      <c r="S75">
        <f t="shared" si="2"/>
        <v>95.19</v>
      </c>
      <c r="T75">
        <f t="shared" si="2"/>
        <v>158.73000000000002</v>
      </c>
      <c r="U75">
        <f t="shared" si="2"/>
        <v>57.945499999999996</v>
      </c>
      <c r="V75">
        <f t="shared" si="1"/>
        <v>169.23000000000002</v>
      </c>
    </row>
    <row r="76" spans="1:22" x14ac:dyDescent="0.25">
      <c r="A76">
        <v>96.19</v>
      </c>
      <c r="B76">
        <v>127.39</v>
      </c>
      <c r="C76">
        <v>39.094999999999999</v>
      </c>
      <c r="D76">
        <v>133.25</v>
      </c>
      <c r="G76">
        <v>96.19</v>
      </c>
      <c r="H76">
        <v>189.64</v>
      </c>
      <c r="I76">
        <v>47.408000000000001</v>
      </c>
      <c r="J76">
        <v>195.48</v>
      </c>
      <c r="L76">
        <v>96.19</v>
      </c>
      <c r="M76">
        <v>183.14</v>
      </c>
      <c r="N76">
        <v>59.64</v>
      </c>
      <c r="O76">
        <v>192.61</v>
      </c>
      <c r="S76">
        <f t="shared" si="2"/>
        <v>96.19</v>
      </c>
      <c r="T76">
        <f t="shared" si="2"/>
        <v>186.39</v>
      </c>
      <c r="U76">
        <f t="shared" si="2"/>
        <v>53.524000000000001</v>
      </c>
      <c r="V76">
        <f t="shared" si="1"/>
        <v>194.04500000000002</v>
      </c>
    </row>
    <row r="77" spans="1:22" x14ac:dyDescent="0.25">
      <c r="A77">
        <v>97.19</v>
      </c>
      <c r="B77">
        <v>137.84</v>
      </c>
      <c r="C77">
        <v>41.622999999999998</v>
      </c>
      <c r="D77">
        <v>143.99</v>
      </c>
      <c r="G77">
        <v>97.19</v>
      </c>
      <c r="H77">
        <v>207.59</v>
      </c>
      <c r="I77">
        <v>53.767000000000003</v>
      </c>
      <c r="J77">
        <v>214.44</v>
      </c>
      <c r="L77">
        <v>97.19</v>
      </c>
      <c r="M77">
        <v>206.78</v>
      </c>
      <c r="N77">
        <v>51.399000000000001</v>
      </c>
      <c r="O77">
        <v>213.07</v>
      </c>
      <c r="S77">
        <f t="shared" si="2"/>
        <v>97.19</v>
      </c>
      <c r="T77">
        <f t="shared" si="2"/>
        <v>207.185</v>
      </c>
      <c r="U77">
        <f t="shared" si="2"/>
        <v>52.582999999999998</v>
      </c>
      <c r="V77">
        <f t="shared" si="1"/>
        <v>213.755</v>
      </c>
    </row>
    <row r="78" spans="1:22" x14ac:dyDescent="0.25">
      <c r="A78">
        <v>98.19</v>
      </c>
      <c r="B78">
        <v>145.16999999999999</v>
      </c>
      <c r="C78">
        <v>47.079000000000001</v>
      </c>
      <c r="D78">
        <v>152.62</v>
      </c>
      <c r="G78">
        <v>98.19</v>
      </c>
      <c r="H78">
        <v>214.48</v>
      </c>
      <c r="I78">
        <v>27.475999999999999</v>
      </c>
      <c r="J78">
        <v>216.23</v>
      </c>
      <c r="L78">
        <v>98.19</v>
      </c>
      <c r="M78">
        <v>239.63</v>
      </c>
      <c r="N78">
        <v>51.296999999999997</v>
      </c>
      <c r="O78">
        <v>245.06</v>
      </c>
      <c r="S78">
        <f t="shared" si="2"/>
        <v>98.19</v>
      </c>
      <c r="T78">
        <f t="shared" si="2"/>
        <v>227.05500000000001</v>
      </c>
      <c r="U78">
        <f t="shared" si="2"/>
        <v>39.386499999999998</v>
      </c>
      <c r="V78">
        <f t="shared" si="1"/>
        <v>230.64499999999998</v>
      </c>
    </row>
    <row r="79" spans="1:22" x14ac:dyDescent="0.25">
      <c r="A79">
        <v>99.19</v>
      </c>
      <c r="B79">
        <v>143.30000000000001</v>
      </c>
      <c r="C79">
        <v>41.439</v>
      </c>
      <c r="D79">
        <v>149.16999999999999</v>
      </c>
      <c r="G79">
        <v>99.19</v>
      </c>
      <c r="H79">
        <v>296.29000000000002</v>
      </c>
      <c r="I79">
        <v>76.730999999999995</v>
      </c>
      <c r="J79">
        <v>306.07</v>
      </c>
      <c r="L79">
        <v>99.19</v>
      </c>
      <c r="M79">
        <v>263.52999999999997</v>
      </c>
      <c r="N79">
        <v>61.616</v>
      </c>
      <c r="O79">
        <v>270.64</v>
      </c>
      <c r="S79">
        <f t="shared" si="2"/>
        <v>99.19</v>
      </c>
      <c r="T79">
        <f t="shared" si="2"/>
        <v>279.90999999999997</v>
      </c>
      <c r="U79">
        <f t="shared" si="2"/>
        <v>69.17349999999999</v>
      </c>
      <c r="V79">
        <f t="shared" si="1"/>
        <v>288.35500000000002</v>
      </c>
    </row>
    <row r="80" spans="1:22" x14ac:dyDescent="0.25">
      <c r="A80">
        <v>100.19</v>
      </c>
      <c r="B80">
        <v>181.41</v>
      </c>
      <c r="C80">
        <v>53.832999999999998</v>
      </c>
      <c r="D80">
        <v>189.23</v>
      </c>
      <c r="G80">
        <v>100.19</v>
      </c>
      <c r="H80">
        <v>267.5</v>
      </c>
      <c r="I80">
        <v>58.183</v>
      </c>
      <c r="J80">
        <v>273.76</v>
      </c>
      <c r="L80">
        <v>100.19</v>
      </c>
      <c r="M80">
        <v>285.62</v>
      </c>
      <c r="N80">
        <v>65.186999999999998</v>
      </c>
      <c r="O80">
        <v>292.95999999999998</v>
      </c>
      <c r="S80">
        <f t="shared" si="2"/>
        <v>100.19</v>
      </c>
      <c r="T80">
        <f t="shared" si="2"/>
        <v>276.56</v>
      </c>
      <c r="U80">
        <f t="shared" si="2"/>
        <v>61.685000000000002</v>
      </c>
      <c r="V80">
        <f t="shared" si="1"/>
        <v>283.36</v>
      </c>
    </row>
    <row r="81" spans="1:22" x14ac:dyDescent="0.25">
      <c r="A81">
        <v>101.19</v>
      </c>
      <c r="B81">
        <v>197.99</v>
      </c>
      <c r="C81">
        <v>56.753999999999998</v>
      </c>
      <c r="D81">
        <v>205.97</v>
      </c>
      <c r="G81">
        <v>101.19</v>
      </c>
      <c r="H81">
        <v>292.16000000000003</v>
      </c>
      <c r="I81">
        <v>63.914000000000001</v>
      </c>
      <c r="J81">
        <v>299.07</v>
      </c>
      <c r="L81">
        <v>101.19</v>
      </c>
      <c r="M81">
        <v>315.68</v>
      </c>
      <c r="N81">
        <v>64.674000000000007</v>
      </c>
      <c r="O81">
        <v>322.23</v>
      </c>
      <c r="S81">
        <f t="shared" si="2"/>
        <v>101.19</v>
      </c>
      <c r="T81">
        <f t="shared" si="2"/>
        <v>303.92</v>
      </c>
      <c r="U81">
        <f t="shared" si="2"/>
        <v>64.294000000000011</v>
      </c>
      <c r="V81">
        <f t="shared" si="1"/>
        <v>310.64999999999998</v>
      </c>
    </row>
    <row r="82" spans="1:22" x14ac:dyDescent="0.25">
      <c r="A82">
        <v>102.19</v>
      </c>
      <c r="B82">
        <v>205.05</v>
      </c>
      <c r="C82">
        <v>59.548000000000002</v>
      </c>
      <c r="D82">
        <v>213.52</v>
      </c>
      <c r="G82">
        <v>102.19</v>
      </c>
      <c r="H82">
        <v>297.45999999999998</v>
      </c>
      <c r="I82">
        <v>61.631999999999998</v>
      </c>
      <c r="J82">
        <v>303.77999999999997</v>
      </c>
      <c r="L82">
        <v>102.19</v>
      </c>
      <c r="M82">
        <v>350.17</v>
      </c>
      <c r="N82">
        <v>46.893000000000001</v>
      </c>
      <c r="O82">
        <v>353.3</v>
      </c>
      <c r="S82">
        <f t="shared" si="2"/>
        <v>102.19</v>
      </c>
      <c r="T82">
        <f t="shared" si="2"/>
        <v>323.815</v>
      </c>
      <c r="U82">
        <f t="shared" si="2"/>
        <v>54.262500000000003</v>
      </c>
      <c r="V82">
        <f t="shared" si="1"/>
        <v>328.53999999999996</v>
      </c>
    </row>
    <row r="83" spans="1:22" x14ac:dyDescent="0.25">
      <c r="A83">
        <v>103.19</v>
      </c>
      <c r="B83">
        <v>215.18</v>
      </c>
      <c r="C83">
        <v>55.759</v>
      </c>
      <c r="D83">
        <v>222.29</v>
      </c>
      <c r="G83">
        <v>103.19</v>
      </c>
      <c r="H83">
        <v>318.11</v>
      </c>
      <c r="I83">
        <v>67.259</v>
      </c>
      <c r="J83">
        <v>325.14999999999998</v>
      </c>
      <c r="L83">
        <v>103.19</v>
      </c>
      <c r="M83">
        <v>356.56</v>
      </c>
      <c r="N83">
        <v>58.255000000000003</v>
      </c>
      <c r="O83">
        <v>361.28</v>
      </c>
      <c r="S83">
        <f t="shared" si="2"/>
        <v>103.19</v>
      </c>
      <c r="T83">
        <f t="shared" si="2"/>
        <v>337.33500000000004</v>
      </c>
      <c r="U83">
        <f t="shared" si="2"/>
        <v>62.757000000000005</v>
      </c>
      <c r="V83">
        <f t="shared" si="1"/>
        <v>343.21499999999997</v>
      </c>
    </row>
    <row r="84" spans="1:22" x14ac:dyDescent="0.25">
      <c r="A84">
        <v>104.19</v>
      </c>
      <c r="B84">
        <v>224.03</v>
      </c>
      <c r="C84">
        <v>61.472999999999999</v>
      </c>
      <c r="D84">
        <v>232.31</v>
      </c>
      <c r="G84">
        <v>104.19</v>
      </c>
      <c r="H84">
        <v>316.14999999999998</v>
      </c>
      <c r="I84">
        <v>62.722000000000001</v>
      </c>
      <c r="J84">
        <v>322.31</v>
      </c>
      <c r="L84">
        <v>104.19</v>
      </c>
      <c r="M84">
        <v>339.11</v>
      </c>
      <c r="N84">
        <v>80.474000000000004</v>
      </c>
      <c r="O84">
        <v>348.53</v>
      </c>
      <c r="S84">
        <f t="shared" si="2"/>
        <v>104.19</v>
      </c>
      <c r="T84">
        <f t="shared" si="2"/>
        <v>327.63</v>
      </c>
      <c r="U84">
        <f t="shared" si="2"/>
        <v>71.597999999999999</v>
      </c>
      <c r="V84">
        <f t="shared" si="1"/>
        <v>335.41999999999996</v>
      </c>
    </row>
    <row r="85" spans="1:22" x14ac:dyDescent="0.25">
      <c r="A85">
        <v>105.2</v>
      </c>
      <c r="B85">
        <v>223.1</v>
      </c>
      <c r="C85">
        <v>54.484000000000002</v>
      </c>
      <c r="D85">
        <v>229.66</v>
      </c>
      <c r="G85">
        <v>105.19</v>
      </c>
      <c r="H85">
        <v>352.02</v>
      </c>
      <c r="I85">
        <v>73.177000000000007</v>
      </c>
      <c r="J85">
        <v>359.55</v>
      </c>
      <c r="L85">
        <v>105.19</v>
      </c>
      <c r="M85">
        <v>370.96</v>
      </c>
      <c r="N85">
        <v>67.245999999999995</v>
      </c>
      <c r="O85">
        <v>377</v>
      </c>
      <c r="S85">
        <f t="shared" si="2"/>
        <v>105.19</v>
      </c>
      <c r="T85">
        <f t="shared" si="2"/>
        <v>361.49</v>
      </c>
      <c r="U85">
        <f t="shared" si="2"/>
        <v>70.211500000000001</v>
      </c>
      <c r="V85">
        <f t="shared" si="1"/>
        <v>368.27499999999998</v>
      </c>
    </row>
    <row r="86" spans="1:22" x14ac:dyDescent="0.25">
      <c r="A86">
        <v>106.2</v>
      </c>
      <c r="B86">
        <v>244.33</v>
      </c>
      <c r="C86">
        <v>58.244999999999997</v>
      </c>
      <c r="D86">
        <v>251.17</v>
      </c>
      <c r="G86">
        <v>106.19</v>
      </c>
      <c r="H86">
        <v>392.28</v>
      </c>
      <c r="I86">
        <v>101.29</v>
      </c>
      <c r="J86">
        <v>405.15</v>
      </c>
      <c r="L86">
        <v>106.19</v>
      </c>
      <c r="M86">
        <v>340.47</v>
      </c>
      <c r="N86">
        <v>128.09</v>
      </c>
      <c r="O86">
        <v>363.77</v>
      </c>
      <c r="S86">
        <f t="shared" si="2"/>
        <v>106.19</v>
      </c>
      <c r="T86">
        <f t="shared" si="2"/>
        <v>366.375</v>
      </c>
      <c r="U86">
        <f t="shared" si="2"/>
        <v>114.69</v>
      </c>
      <c r="V86">
        <f t="shared" si="1"/>
        <v>384.46</v>
      </c>
    </row>
    <row r="87" spans="1:22" x14ac:dyDescent="0.25">
      <c r="A87">
        <v>107.2</v>
      </c>
      <c r="B87">
        <v>247.55</v>
      </c>
      <c r="C87">
        <v>51.683999999999997</v>
      </c>
      <c r="D87">
        <v>252.89</v>
      </c>
      <c r="G87">
        <v>107.19</v>
      </c>
      <c r="H87">
        <v>376.64</v>
      </c>
      <c r="I87">
        <v>67.516000000000005</v>
      </c>
      <c r="J87">
        <v>382.64</v>
      </c>
      <c r="L87">
        <v>107.19</v>
      </c>
      <c r="M87">
        <v>373.65</v>
      </c>
      <c r="N87">
        <v>86.575999999999993</v>
      </c>
      <c r="O87">
        <v>383.55</v>
      </c>
      <c r="S87">
        <f t="shared" si="2"/>
        <v>107.19</v>
      </c>
      <c r="T87">
        <f t="shared" si="2"/>
        <v>375.14499999999998</v>
      </c>
      <c r="U87">
        <f t="shared" si="2"/>
        <v>77.045999999999992</v>
      </c>
      <c r="V87">
        <f t="shared" si="1"/>
        <v>383.09500000000003</v>
      </c>
    </row>
    <row r="88" spans="1:22" x14ac:dyDescent="0.25">
      <c r="A88">
        <v>108.2</v>
      </c>
      <c r="B88">
        <v>241.84</v>
      </c>
      <c r="C88">
        <v>77.629000000000005</v>
      </c>
      <c r="D88">
        <v>253.99</v>
      </c>
      <c r="G88">
        <v>108.19</v>
      </c>
      <c r="H88">
        <v>410.18</v>
      </c>
      <c r="I88">
        <v>76.012</v>
      </c>
      <c r="J88">
        <v>417.16</v>
      </c>
      <c r="L88">
        <v>108.2</v>
      </c>
      <c r="M88">
        <v>393.71</v>
      </c>
      <c r="N88">
        <v>76.018000000000001</v>
      </c>
      <c r="O88">
        <v>400.99</v>
      </c>
      <c r="S88">
        <f t="shared" si="2"/>
        <v>108.19499999999999</v>
      </c>
      <c r="T88">
        <f t="shared" si="2"/>
        <v>401.94499999999999</v>
      </c>
      <c r="U88">
        <f t="shared" si="2"/>
        <v>76.015000000000001</v>
      </c>
      <c r="V88">
        <f t="shared" si="1"/>
        <v>409.07500000000005</v>
      </c>
    </row>
    <row r="89" spans="1:22" x14ac:dyDescent="0.25">
      <c r="A89">
        <v>109.2</v>
      </c>
      <c r="B89">
        <v>263.33</v>
      </c>
      <c r="C89">
        <v>60.145000000000003</v>
      </c>
      <c r="D89">
        <v>270.11</v>
      </c>
      <c r="G89">
        <v>109.19</v>
      </c>
      <c r="H89">
        <v>417.76</v>
      </c>
      <c r="I89">
        <v>66.227000000000004</v>
      </c>
      <c r="J89">
        <v>422.98</v>
      </c>
      <c r="L89">
        <v>109.19</v>
      </c>
      <c r="M89">
        <v>410.67</v>
      </c>
      <c r="N89">
        <v>71.856999999999999</v>
      </c>
      <c r="O89">
        <v>416.91</v>
      </c>
      <c r="S89">
        <f t="shared" si="2"/>
        <v>109.19</v>
      </c>
      <c r="T89">
        <f t="shared" si="2"/>
        <v>414.21500000000003</v>
      </c>
      <c r="U89">
        <f t="shared" si="2"/>
        <v>69.042000000000002</v>
      </c>
      <c r="V89">
        <f t="shared" si="1"/>
        <v>419.94500000000005</v>
      </c>
    </row>
    <row r="90" spans="1:22" x14ac:dyDescent="0.25">
      <c r="A90">
        <v>110.2</v>
      </c>
      <c r="B90">
        <v>278.83999999999997</v>
      </c>
      <c r="C90">
        <v>57.209000000000003</v>
      </c>
      <c r="D90">
        <v>284.64999999999998</v>
      </c>
      <c r="G90">
        <v>110.19</v>
      </c>
      <c r="H90">
        <v>417.09</v>
      </c>
      <c r="I90">
        <v>79.025999999999996</v>
      </c>
      <c r="J90">
        <v>424.51</v>
      </c>
      <c r="L90">
        <v>110.19</v>
      </c>
      <c r="M90">
        <v>426.57</v>
      </c>
      <c r="N90">
        <v>101.23</v>
      </c>
      <c r="O90">
        <v>438.41</v>
      </c>
      <c r="S90">
        <f t="shared" si="2"/>
        <v>110.19</v>
      </c>
      <c r="T90">
        <f t="shared" si="2"/>
        <v>421.83</v>
      </c>
      <c r="U90">
        <f t="shared" si="2"/>
        <v>90.128</v>
      </c>
      <c r="V90">
        <f t="shared" si="1"/>
        <v>431.46000000000004</v>
      </c>
    </row>
    <row r="91" spans="1:22" x14ac:dyDescent="0.25">
      <c r="A91">
        <v>111.2</v>
      </c>
      <c r="B91">
        <v>284.52</v>
      </c>
      <c r="C91">
        <v>59.597000000000001</v>
      </c>
      <c r="D91">
        <v>290.7</v>
      </c>
      <c r="G91">
        <v>111.19</v>
      </c>
      <c r="H91">
        <v>432.1</v>
      </c>
      <c r="I91">
        <v>80.998000000000005</v>
      </c>
      <c r="J91">
        <v>439.62</v>
      </c>
      <c r="L91">
        <v>111.2</v>
      </c>
      <c r="M91">
        <v>451.42</v>
      </c>
      <c r="N91">
        <v>86.278999999999996</v>
      </c>
      <c r="O91">
        <v>459.59</v>
      </c>
      <c r="S91">
        <f t="shared" si="2"/>
        <v>111.19499999999999</v>
      </c>
      <c r="T91">
        <f t="shared" si="2"/>
        <v>441.76</v>
      </c>
      <c r="U91">
        <f t="shared" si="2"/>
        <v>83.638499999999993</v>
      </c>
      <c r="V91">
        <f t="shared" si="1"/>
        <v>449.60500000000002</v>
      </c>
    </row>
    <row r="92" spans="1:22" x14ac:dyDescent="0.25">
      <c r="A92">
        <v>112.2</v>
      </c>
      <c r="B92">
        <v>302.37</v>
      </c>
      <c r="C92">
        <v>58.881</v>
      </c>
      <c r="D92">
        <v>308.05</v>
      </c>
      <c r="G92">
        <v>112.19</v>
      </c>
      <c r="H92">
        <v>451.04</v>
      </c>
      <c r="I92">
        <v>84.013000000000005</v>
      </c>
      <c r="J92">
        <v>458.8</v>
      </c>
      <c r="L92">
        <v>112.2</v>
      </c>
      <c r="M92">
        <v>470.34</v>
      </c>
      <c r="N92">
        <v>93.325999999999993</v>
      </c>
      <c r="O92">
        <v>479.51</v>
      </c>
      <c r="S92">
        <f t="shared" si="2"/>
        <v>112.19499999999999</v>
      </c>
      <c r="T92">
        <f t="shared" si="2"/>
        <v>460.69</v>
      </c>
      <c r="U92">
        <f t="shared" si="2"/>
        <v>88.669499999999999</v>
      </c>
      <c r="V92">
        <f t="shared" si="1"/>
        <v>469.15499999999997</v>
      </c>
    </row>
    <row r="93" spans="1:22" x14ac:dyDescent="0.25">
      <c r="A93">
        <v>113.2</v>
      </c>
      <c r="B93">
        <v>319.10000000000002</v>
      </c>
      <c r="C93">
        <v>58.308999999999997</v>
      </c>
      <c r="D93">
        <v>324.38</v>
      </c>
      <c r="G93">
        <v>113.2</v>
      </c>
      <c r="H93">
        <v>474.49</v>
      </c>
      <c r="I93">
        <v>93.566000000000003</v>
      </c>
      <c r="J93">
        <v>483.63</v>
      </c>
      <c r="L93">
        <v>113.2</v>
      </c>
      <c r="M93">
        <v>490.23</v>
      </c>
      <c r="N93">
        <v>96.436000000000007</v>
      </c>
      <c r="O93">
        <v>499.62</v>
      </c>
      <c r="S93">
        <f t="shared" si="2"/>
        <v>113.2</v>
      </c>
      <c r="T93">
        <f t="shared" si="2"/>
        <v>482.36</v>
      </c>
      <c r="U93">
        <f t="shared" si="2"/>
        <v>95.001000000000005</v>
      </c>
      <c r="V93">
        <f t="shared" si="1"/>
        <v>491.625</v>
      </c>
    </row>
    <row r="94" spans="1:22" x14ac:dyDescent="0.25">
      <c r="A94">
        <v>114.2</v>
      </c>
      <c r="B94">
        <v>331.66</v>
      </c>
      <c r="C94">
        <v>65.444000000000003</v>
      </c>
      <c r="D94">
        <v>338.06</v>
      </c>
      <c r="G94">
        <v>114.19</v>
      </c>
      <c r="H94">
        <v>512.39</v>
      </c>
      <c r="I94">
        <v>98.932000000000002</v>
      </c>
      <c r="J94">
        <v>521.85</v>
      </c>
      <c r="L94">
        <v>114.19</v>
      </c>
      <c r="M94">
        <v>514.94000000000005</v>
      </c>
      <c r="N94">
        <v>101.72</v>
      </c>
      <c r="O94">
        <v>524.89</v>
      </c>
      <c r="S94">
        <f t="shared" si="2"/>
        <v>114.19</v>
      </c>
      <c r="T94">
        <f t="shared" si="2"/>
        <v>513.66499999999996</v>
      </c>
      <c r="U94">
        <f t="shared" si="2"/>
        <v>100.32599999999999</v>
      </c>
      <c r="V94">
        <f t="shared" si="1"/>
        <v>523.37</v>
      </c>
    </row>
    <row r="95" spans="1:22" x14ac:dyDescent="0.25">
      <c r="A95">
        <v>115.2</v>
      </c>
      <c r="B95">
        <v>357.6</v>
      </c>
      <c r="C95">
        <v>71.600999999999999</v>
      </c>
      <c r="D95">
        <v>364.7</v>
      </c>
      <c r="G95">
        <v>115.2</v>
      </c>
      <c r="H95">
        <v>535.73</v>
      </c>
      <c r="I95">
        <v>111.61</v>
      </c>
      <c r="J95">
        <v>547.23</v>
      </c>
      <c r="L95">
        <v>115.2</v>
      </c>
      <c r="M95">
        <v>545.6</v>
      </c>
      <c r="N95">
        <v>111.22</v>
      </c>
      <c r="O95">
        <v>556.82000000000005</v>
      </c>
      <c r="S95">
        <f t="shared" si="2"/>
        <v>115.2</v>
      </c>
      <c r="T95">
        <f t="shared" si="2"/>
        <v>540.66499999999996</v>
      </c>
      <c r="U95">
        <f t="shared" si="2"/>
        <v>111.41499999999999</v>
      </c>
      <c r="V95">
        <f t="shared" si="1"/>
        <v>552.02500000000009</v>
      </c>
    </row>
    <row r="96" spans="1:22" x14ac:dyDescent="0.25">
      <c r="A96">
        <v>116.2</v>
      </c>
      <c r="B96">
        <v>377.01</v>
      </c>
      <c r="C96">
        <v>56.857999999999997</v>
      </c>
      <c r="D96">
        <v>381.27</v>
      </c>
      <c r="G96">
        <v>116.2</v>
      </c>
      <c r="H96">
        <v>566.04999999999995</v>
      </c>
      <c r="I96">
        <v>126.73</v>
      </c>
      <c r="J96">
        <v>580.05999999999995</v>
      </c>
      <c r="L96">
        <v>116.21</v>
      </c>
      <c r="M96">
        <v>581.20000000000005</v>
      </c>
      <c r="N96">
        <v>116.9</v>
      </c>
      <c r="O96">
        <v>592.84</v>
      </c>
      <c r="S96">
        <f t="shared" si="2"/>
        <v>116.205</v>
      </c>
      <c r="T96">
        <f t="shared" si="2"/>
        <v>573.625</v>
      </c>
      <c r="U96">
        <f t="shared" si="2"/>
        <v>121.815</v>
      </c>
      <c r="V96">
        <f t="shared" si="1"/>
        <v>586.45000000000005</v>
      </c>
    </row>
    <row r="97" spans="1:22" x14ac:dyDescent="0.25">
      <c r="A97">
        <v>117.2</v>
      </c>
      <c r="B97">
        <v>401.84</v>
      </c>
      <c r="C97">
        <v>88.706000000000003</v>
      </c>
      <c r="D97">
        <v>411.52</v>
      </c>
      <c r="G97">
        <v>117.2</v>
      </c>
      <c r="H97">
        <v>601.17999999999995</v>
      </c>
      <c r="I97">
        <v>142.76</v>
      </c>
      <c r="J97">
        <v>617.89</v>
      </c>
      <c r="L97">
        <v>117.21</v>
      </c>
      <c r="M97">
        <v>622.20000000000005</v>
      </c>
      <c r="N97">
        <v>141.22999999999999</v>
      </c>
      <c r="O97">
        <v>638.03</v>
      </c>
      <c r="S97">
        <f t="shared" si="2"/>
        <v>117.205</v>
      </c>
      <c r="T97">
        <f t="shared" si="2"/>
        <v>611.69000000000005</v>
      </c>
      <c r="U97">
        <f t="shared" si="2"/>
        <v>141.995</v>
      </c>
      <c r="V97">
        <f t="shared" si="1"/>
        <v>627.96</v>
      </c>
    </row>
    <row r="98" spans="1:22" x14ac:dyDescent="0.25">
      <c r="A98">
        <v>118.21</v>
      </c>
      <c r="B98">
        <v>435.62</v>
      </c>
      <c r="C98">
        <v>91.754999999999995</v>
      </c>
      <c r="D98">
        <v>445.18</v>
      </c>
      <c r="G98">
        <v>118.2</v>
      </c>
      <c r="H98">
        <v>661.67</v>
      </c>
      <c r="I98">
        <v>150.96</v>
      </c>
      <c r="J98">
        <v>678.67</v>
      </c>
      <c r="L98">
        <v>118.21</v>
      </c>
      <c r="M98">
        <v>659.32</v>
      </c>
      <c r="N98">
        <v>152.21</v>
      </c>
      <c r="O98">
        <v>676.66</v>
      </c>
      <c r="S98">
        <f t="shared" si="2"/>
        <v>118.205</v>
      </c>
      <c r="T98">
        <f t="shared" si="2"/>
        <v>660.495</v>
      </c>
      <c r="U98">
        <f t="shared" si="2"/>
        <v>151.58500000000001</v>
      </c>
      <c r="V98">
        <f t="shared" si="1"/>
        <v>677.66499999999996</v>
      </c>
    </row>
    <row r="99" spans="1:22" x14ac:dyDescent="0.25">
      <c r="A99">
        <v>119.2</v>
      </c>
      <c r="B99">
        <v>482.68</v>
      </c>
      <c r="C99">
        <v>99.117000000000004</v>
      </c>
      <c r="D99">
        <v>492.75</v>
      </c>
      <c r="G99">
        <v>119.2</v>
      </c>
      <c r="H99">
        <v>694.5</v>
      </c>
      <c r="I99">
        <v>138.69</v>
      </c>
      <c r="J99">
        <v>708.21</v>
      </c>
      <c r="L99">
        <v>119.21</v>
      </c>
      <c r="M99">
        <v>713.89</v>
      </c>
      <c r="N99">
        <v>158.47</v>
      </c>
      <c r="O99">
        <v>731.27</v>
      </c>
      <c r="S99">
        <f t="shared" si="2"/>
        <v>119.205</v>
      </c>
      <c r="T99">
        <f t="shared" si="2"/>
        <v>704.19499999999994</v>
      </c>
      <c r="U99">
        <f t="shared" si="2"/>
        <v>148.57999999999998</v>
      </c>
      <c r="V99">
        <f t="shared" si="1"/>
        <v>719.74</v>
      </c>
    </row>
    <row r="100" spans="1:22" x14ac:dyDescent="0.25">
      <c r="A100">
        <v>120.21</v>
      </c>
      <c r="B100">
        <v>501.73</v>
      </c>
      <c r="C100">
        <v>127.73</v>
      </c>
      <c r="D100">
        <v>517.73</v>
      </c>
      <c r="G100">
        <v>120.2</v>
      </c>
      <c r="H100">
        <v>755.33</v>
      </c>
      <c r="I100">
        <v>198.63</v>
      </c>
      <c r="J100">
        <v>781.01</v>
      </c>
      <c r="L100">
        <v>120.22</v>
      </c>
      <c r="M100">
        <v>748.37</v>
      </c>
      <c r="N100">
        <v>179</v>
      </c>
      <c r="O100">
        <v>769.48</v>
      </c>
      <c r="S100">
        <f t="shared" si="2"/>
        <v>120.21000000000001</v>
      </c>
      <c r="T100">
        <f t="shared" si="2"/>
        <v>751.85</v>
      </c>
      <c r="U100">
        <f t="shared" si="2"/>
        <v>188.815</v>
      </c>
      <c r="V100">
        <f t="shared" si="1"/>
        <v>775.245</v>
      </c>
    </row>
    <row r="101" spans="1:22" x14ac:dyDescent="0.25">
      <c r="A101">
        <v>121.2</v>
      </c>
      <c r="B101">
        <v>555.82000000000005</v>
      </c>
      <c r="C101">
        <v>125.6</v>
      </c>
      <c r="D101">
        <v>569.84</v>
      </c>
      <c r="G101">
        <v>121.2</v>
      </c>
      <c r="H101">
        <v>818.33</v>
      </c>
      <c r="I101">
        <v>238.64</v>
      </c>
      <c r="J101">
        <v>852.42</v>
      </c>
      <c r="L101">
        <v>121.21</v>
      </c>
      <c r="M101">
        <v>799.84</v>
      </c>
      <c r="N101">
        <v>207.68</v>
      </c>
      <c r="O101">
        <v>826.37</v>
      </c>
      <c r="S101">
        <f t="shared" si="2"/>
        <v>121.205</v>
      </c>
      <c r="T101">
        <f t="shared" si="2"/>
        <v>809.08500000000004</v>
      </c>
      <c r="U101">
        <f t="shared" si="2"/>
        <v>223.16</v>
      </c>
      <c r="V101">
        <f t="shared" si="1"/>
        <v>839.39499999999998</v>
      </c>
    </row>
    <row r="102" spans="1:22" x14ac:dyDescent="0.25">
      <c r="A102">
        <v>122.2</v>
      </c>
      <c r="B102">
        <v>587.51</v>
      </c>
      <c r="C102">
        <v>153.88999999999999</v>
      </c>
      <c r="D102">
        <v>607.33000000000004</v>
      </c>
      <c r="G102">
        <v>122.2</v>
      </c>
      <c r="H102">
        <v>891.07</v>
      </c>
      <c r="I102">
        <v>247.42</v>
      </c>
      <c r="J102">
        <v>924.79</v>
      </c>
      <c r="L102">
        <v>122.21</v>
      </c>
      <c r="M102">
        <v>894.24</v>
      </c>
      <c r="N102">
        <v>236.77</v>
      </c>
      <c r="O102">
        <v>925.05</v>
      </c>
      <c r="S102">
        <f t="shared" si="2"/>
        <v>122.205</v>
      </c>
      <c r="T102">
        <f t="shared" si="2"/>
        <v>892.65499999999997</v>
      </c>
      <c r="U102">
        <f t="shared" si="2"/>
        <v>242.095</v>
      </c>
      <c r="V102">
        <f t="shared" si="1"/>
        <v>924.92</v>
      </c>
    </row>
    <row r="103" spans="1:22" x14ac:dyDescent="0.25">
      <c r="A103">
        <v>123.2</v>
      </c>
      <c r="B103">
        <v>626.62</v>
      </c>
      <c r="C103">
        <v>173.26</v>
      </c>
      <c r="D103">
        <v>650.13</v>
      </c>
      <c r="G103">
        <v>123.2</v>
      </c>
      <c r="H103">
        <v>995.75</v>
      </c>
      <c r="I103">
        <v>270.98</v>
      </c>
      <c r="J103">
        <v>1032</v>
      </c>
      <c r="L103">
        <v>123.21</v>
      </c>
      <c r="M103">
        <v>929.85</v>
      </c>
      <c r="N103">
        <v>284.43</v>
      </c>
      <c r="O103">
        <v>972.37</v>
      </c>
      <c r="S103">
        <f t="shared" si="2"/>
        <v>123.205</v>
      </c>
      <c r="T103">
        <f t="shared" si="2"/>
        <v>962.8</v>
      </c>
      <c r="U103">
        <f t="shared" si="2"/>
        <v>277.70500000000004</v>
      </c>
      <c r="V103">
        <f t="shared" si="1"/>
        <v>1002.1849999999999</v>
      </c>
    </row>
    <row r="104" spans="1:22" x14ac:dyDescent="0.25">
      <c r="A104">
        <v>124.2</v>
      </c>
      <c r="B104">
        <v>689.64</v>
      </c>
      <c r="C104">
        <v>201</v>
      </c>
      <c r="D104">
        <v>718.33</v>
      </c>
      <c r="G104">
        <v>124.21</v>
      </c>
      <c r="H104">
        <v>1042.5999999999999</v>
      </c>
      <c r="I104">
        <v>327.64</v>
      </c>
      <c r="J104">
        <v>1092.8</v>
      </c>
      <c r="L104">
        <v>124.21</v>
      </c>
      <c r="M104">
        <v>1031.3</v>
      </c>
      <c r="N104">
        <v>320.24</v>
      </c>
      <c r="O104">
        <v>1079.9000000000001</v>
      </c>
      <c r="S104">
        <f t="shared" si="2"/>
        <v>124.21</v>
      </c>
      <c r="T104">
        <f t="shared" si="2"/>
        <v>1036.9499999999998</v>
      </c>
      <c r="U104">
        <f t="shared" si="2"/>
        <v>323.94</v>
      </c>
      <c r="V104">
        <f t="shared" si="1"/>
        <v>1086.3499999999999</v>
      </c>
    </row>
    <row r="105" spans="1:22" x14ac:dyDescent="0.25">
      <c r="A105">
        <v>125.2</v>
      </c>
      <c r="B105">
        <v>728.73</v>
      </c>
      <c r="C105">
        <v>218.13</v>
      </c>
      <c r="D105">
        <v>760.68</v>
      </c>
      <c r="G105">
        <v>125.2</v>
      </c>
      <c r="H105">
        <v>1157.3</v>
      </c>
      <c r="I105">
        <v>338.19</v>
      </c>
      <c r="J105">
        <v>1205.7</v>
      </c>
      <c r="L105">
        <v>125.22</v>
      </c>
      <c r="M105">
        <v>1090.7</v>
      </c>
      <c r="N105">
        <v>279.55</v>
      </c>
      <c r="O105">
        <v>1125.9000000000001</v>
      </c>
      <c r="S105">
        <f t="shared" si="2"/>
        <v>125.21000000000001</v>
      </c>
      <c r="T105">
        <f t="shared" si="2"/>
        <v>1124</v>
      </c>
      <c r="U105">
        <f t="shared" si="2"/>
        <v>308.87</v>
      </c>
      <c r="V105">
        <f t="shared" si="1"/>
        <v>1165.8000000000002</v>
      </c>
    </row>
    <row r="106" spans="1:22" x14ac:dyDescent="0.25">
      <c r="A106">
        <v>126.21</v>
      </c>
      <c r="B106">
        <v>803.98</v>
      </c>
      <c r="C106">
        <v>264.42</v>
      </c>
      <c r="D106">
        <v>846.34</v>
      </c>
      <c r="G106">
        <v>126.2</v>
      </c>
      <c r="H106">
        <v>1257.2</v>
      </c>
      <c r="I106">
        <v>422.53</v>
      </c>
      <c r="J106">
        <v>1326.3</v>
      </c>
      <c r="L106">
        <v>126.21</v>
      </c>
      <c r="M106">
        <v>1207</v>
      </c>
      <c r="N106">
        <v>384.13</v>
      </c>
      <c r="O106">
        <v>1266.5999999999999</v>
      </c>
      <c r="S106">
        <f t="shared" si="2"/>
        <v>126.205</v>
      </c>
      <c r="T106">
        <f t="shared" si="2"/>
        <v>1232.0999999999999</v>
      </c>
      <c r="U106">
        <f t="shared" si="2"/>
        <v>403.33</v>
      </c>
      <c r="V106">
        <f t="shared" si="1"/>
        <v>1296.4499999999998</v>
      </c>
    </row>
    <row r="107" spans="1:22" x14ac:dyDescent="0.25">
      <c r="A107">
        <v>127.22</v>
      </c>
      <c r="B107">
        <v>873.57</v>
      </c>
      <c r="C107">
        <v>244.79</v>
      </c>
      <c r="D107">
        <v>907.22</v>
      </c>
      <c r="G107">
        <v>127.2</v>
      </c>
      <c r="H107">
        <v>1393.7</v>
      </c>
      <c r="I107">
        <v>482.05</v>
      </c>
      <c r="J107">
        <v>1474.7</v>
      </c>
      <c r="L107">
        <v>127.21</v>
      </c>
      <c r="M107">
        <v>1325.8</v>
      </c>
      <c r="N107">
        <v>435.67</v>
      </c>
      <c r="O107">
        <v>1395.6</v>
      </c>
      <c r="S107">
        <f t="shared" si="2"/>
        <v>127.205</v>
      </c>
      <c r="T107">
        <f t="shared" si="2"/>
        <v>1359.75</v>
      </c>
      <c r="U107">
        <f t="shared" si="2"/>
        <v>458.86</v>
      </c>
      <c r="V107">
        <f t="shared" si="1"/>
        <v>1435.15</v>
      </c>
    </row>
    <row r="108" spans="1:22" x14ac:dyDescent="0.25">
      <c r="A108">
        <v>128.22</v>
      </c>
      <c r="B108">
        <v>937.48</v>
      </c>
      <c r="C108">
        <v>319.10000000000002</v>
      </c>
      <c r="D108">
        <v>990.3</v>
      </c>
      <c r="G108">
        <v>128.19999999999999</v>
      </c>
      <c r="H108">
        <v>1514.8</v>
      </c>
      <c r="I108">
        <v>553.28</v>
      </c>
      <c r="J108">
        <v>1612.7</v>
      </c>
      <c r="L108">
        <v>128.21</v>
      </c>
      <c r="M108">
        <v>1440.8</v>
      </c>
      <c r="N108">
        <v>470.92</v>
      </c>
      <c r="O108">
        <v>1515.8</v>
      </c>
      <c r="S108">
        <f t="shared" si="2"/>
        <v>128.20499999999998</v>
      </c>
      <c r="T108">
        <f t="shared" si="2"/>
        <v>1477.8</v>
      </c>
      <c r="U108">
        <f t="shared" si="2"/>
        <v>512.1</v>
      </c>
      <c r="V108">
        <f t="shared" si="1"/>
        <v>1564.25</v>
      </c>
    </row>
    <row r="109" spans="1:22" x14ac:dyDescent="0.25">
      <c r="A109">
        <v>129.22</v>
      </c>
      <c r="B109">
        <v>998.14</v>
      </c>
      <c r="C109">
        <v>362.25</v>
      </c>
      <c r="D109">
        <v>1061.8</v>
      </c>
      <c r="G109">
        <v>129.21</v>
      </c>
      <c r="H109">
        <v>1647.6</v>
      </c>
      <c r="I109">
        <v>610.33000000000004</v>
      </c>
      <c r="J109">
        <v>1757</v>
      </c>
      <c r="L109">
        <v>129.21</v>
      </c>
      <c r="M109">
        <v>1551</v>
      </c>
      <c r="N109">
        <v>570.26</v>
      </c>
      <c r="O109">
        <v>1652.5</v>
      </c>
      <c r="S109">
        <f t="shared" si="2"/>
        <v>129.21</v>
      </c>
      <c r="T109">
        <f t="shared" si="2"/>
        <v>1599.3</v>
      </c>
      <c r="U109">
        <f t="shared" si="2"/>
        <v>590.29500000000007</v>
      </c>
      <c r="V109">
        <f t="shared" si="1"/>
        <v>1704.75</v>
      </c>
    </row>
    <row r="110" spans="1:22" x14ac:dyDescent="0.25">
      <c r="A110">
        <v>130.22</v>
      </c>
      <c r="B110">
        <v>1104.4000000000001</v>
      </c>
      <c r="C110">
        <v>387.27</v>
      </c>
      <c r="D110">
        <v>1170.4000000000001</v>
      </c>
      <c r="G110">
        <v>130.21</v>
      </c>
      <c r="H110">
        <v>1849.5</v>
      </c>
      <c r="I110">
        <v>722.16</v>
      </c>
      <c r="J110">
        <v>1985.5</v>
      </c>
      <c r="L110">
        <v>130.21</v>
      </c>
      <c r="M110">
        <v>1711.5</v>
      </c>
      <c r="N110">
        <v>611.54999999999995</v>
      </c>
      <c r="O110">
        <v>1817.5</v>
      </c>
      <c r="S110">
        <f t="shared" si="2"/>
        <v>130.21</v>
      </c>
      <c r="T110">
        <f t="shared" si="2"/>
        <v>1780.5</v>
      </c>
      <c r="U110">
        <f t="shared" si="2"/>
        <v>666.85500000000002</v>
      </c>
      <c r="V110">
        <f t="shared" si="1"/>
        <v>1901.5</v>
      </c>
    </row>
    <row r="111" spans="1:22" x14ac:dyDescent="0.25">
      <c r="A111">
        <v>131.21</v>
      </c>
      <c r="B111">
        <v>1170.8</v>
      </c>
      <c r="C111">
        <v>445.41</v>
      </c>
      <c r="D111">
        <v>1252.7</v>
      </c>
      <c r="G111">
        <v>131.21</v>
      </c>
      <c r="H111">
        <v>2035.1</v>
      </c>
      <c r="I111">
        <v>828.98</v>
      </c>
      <c r="J111">
        <v>2197.5</v>
      </c>
      <c r="L111">
        <v>131.21</v>
      </c>
      <c r="M111">
        <v>1836.5</v>
      </c>
      <c r="N111">
        <v>733.51</v>
      </c>
      <c r="O111">
        <v>1977.6</v>
      </c>
      <c r="S111">
        <f t="shared" si="2"/>
        <v>131.21</v>
      </c>
      <c r="T111">
        <f t="shared" si="2"/>
        <v>1935.8</v>
      </c>
      <c r="U111">
        <f t="shared" si="2"/>
        <v>781.245</v>
      </c>
      <c r="V111">
        <f t="shared" si="1"/>
        <v>2087.5500000000002</v>
      </c>
    </row>
    <row r="112" spans="1:22" x14ac:dyDescent="0.25">
      <c r="A112">
        <v>132.21</v>
      </c>
      <c r="B112">
        <v>1247.7</v>
      </c>
      <c r="C112">
        <v>480.83</v>
      </c>
      <c r="D112">
        <v>1337.2</v>
      </c>
      <c r="G112">
        <v>132.21</v>
      </c>
      <c r="H112">
        <v>2238.1999999999998</v>
      </c>
      <c r="I112">
        <v>931.41</v>
      </c>
      <c r="J112">
        <v>2424.1999999999998</v>
      </c>
      <c r="L112">
        <v>132.19999999999999</v>
      </c>
      <c r="M112">
        <v>2019</v>
      </c>
      <c r="N112">
        <v>823.84</v>
      </c>
      <c r="O112">
        <v>2180.6</v>
      </c>
      <c r="S112">
        <f t="shared" si="2"/>
        <v>132.20499999999998</v>
      </c>
      <c r="T112">
        <f t="shared" si="2"/>
        <v>2128.6</v>
      </c>
      <c r="U112">
        <f t="shared" si="2"/>
        <v>877.625</v>
      </c>
      <c r="V112">
        <f t="shared" si="1"/>
        <v>2302.3999999999996</v>
      </c>
    </row>
    <row r="113" spans="1:22" x14ac:dyDescent="0.25">
      <c r="A113">
        <v>133.22</v>
      </c>
      <c r="B113">
        <v>1349.9</v>
      </c>
      <c r="C113">
        <v>542.42999999999995</v>
      </c>
      <c r="D113">
        <v>1454.8</v>
      </c>
      <c r="G113">
        <v>133.21</v>
      </c>
      <c r="H113">
        <v>2445.9</v>
      </c>
      <c r="I113">
        <v>1079.5999999999999</v>
      </c>
      <c r="J113">
        <v>2673.5</v>
      </c>
      <c r="L113">
        <v>133.19999999999999</v>
      </c>
      <c r="M113">
        <v>2204.8000000000002</v>
      </c>
      <c r="N113">
        <v>887.58</v>
      </c>
      <c r="O113">
        <v>2376.6999999999998</v>
      </c>
      <c r="S113">
        <f t="shared" si="2"/>
        <v>133.20499999999998</v>
      </c>
      <c r="T113">
        <f t="shared" si="2"/>
        <v>2325.3500000000004</v>
      </c>
      <c r="U113">
        <f t="shared" si="2"/>
        <v>983.58999999999992</v>
      </c>
      <c r="V113">
        <f t="shared" si="1"/>
        <v>2525.1</v>
      </c>
    </row>
    <row r="114" spans="1:22" x14ac:dyDescent="0.25">
      <c r="A114">
        <v>134.21</v>
      </c>
      <c r="B114">
        <v>1473.9</v>
      </c>
      <c r="C114">
        <v>574.88</v>
      </c>
      <c r="D114">
        <v>1582</v>
      </c>
      <c r="G114">
        <v>134.21</v>
      </c>
      <c r="H114">
        <v>2635.5</v>
      </c>
      <c r="I114">
        <v>1141.4000000000001</v>
      </c>
      <c r="J114">
        <v>2872</v>
      </c>
      <c r="L114">
        <v>134.19999999999999</v>
      </c>
      <c r="M114">
        <v>2403.1999999999998</v>
      </c>
      <c r="N114">
        <v>1016.2</v>
      </c>
      <c r="O114">
        <v>2609.1999999999998</v>
      </c>
      <c r="S114">
        <f t="shared" si="2"/>
        <v>134.20499999999998</v>
      </c>
      <c r="T114">
        <f t="shared" si="2"/>
        <v>2519.35</v>
      </c>
      <c r="U114">
        <f t="shared" si="2"/>
        <v>1078.8000000000002</v>
      </c>
      <c r="V114">
        <f t="shared" si="1"/>
        <v>2740.6</v>
      </c>
    </row>
    <row r="115" spans="1:22" x14ac:dyDescent="0.25">
      <c r="A115">
        <v>135.21</v>
      </c>
      <c r="B115">
        <v>1591.6</v>
      </c>
      <c r="C115">
        <v>662.55</v>
      </c>
      <c r="D115">
        <v>1724</v>
      </c>
      <c r="G115">
        <v>135.21</v>
      </c>
      <c r="H115">
        <v>2909.4</v>
      </c>
      <c r="I115">
        <v>1316.8</v>
      </c>
      <c r="J115">
        <v>3193.5</v>
      </c>
      <c r="L115">
        <v>135.19999999999999</v>
      </c>
      <c r="M115">
        <v>2620.6999999999998</v>
      </c>
      <c r="N115">
        <v>1125.0999999999999</v>
      </c>
      <c r="O115">
        <v>2852</v>
      </c>
      <c r="S115">
        <f t="shared" si="2"/>
        <v>135.20499999999998</v>
      </c>
      <c r="T115">
        <f t="shared" si="2"/>
        <v>2765.05</v>
      </c>
      <c r="U115">
        <f t="shared" si="2"/>
        <v>1220.9499999999998</v>
      </c>
      <c r="V115">
        <f t="shared" si="1"/>
        <v>3022.75</v>
      </c>
    </row>
    <row r="116" spans="1:22" x14ac:dyDescent="0.25">
      <c r="A116">
        <v>136.21</v>
      </c>
      <c r="B116">
        <v>1744.2</v>
      </c>
      <c r="C116">
        <v>717.32</v>
      </c>
      <c r="D116">
        <v>1885.9</v>
      </c>
      <c r="G116">
        <v>136.21</v>
      </c>
      <c r="H116">
        <v>3097.8</v>
      </c>
      <c r="I116">
        <v>1441</v>
      </c>
      <c r="J116">
        <v>3416.6</v>
      </c>
      <c r="L116">
        <v>136.19999999999999</v>
      </c>
      <c r="M116">
        <v>2835.4</v>
      </c>
      <c r="N116">
        <v>1252</v>
      </c>
      <c r="O116">
        <v>3099.5</v>
      </c>
      <c r="S116">
        <f t="shared" si="2"/>
        <v>136.20499999999998</v>
      </c>
      <c r="T116">
        <f t="shared" si="2"/>
        <v>2966.6000000000004</v>
      </c>
      <c r="U116">
        <f t="shared" si="2"/>
        <v>1346.5</v>
      </c>
      <c r="V116">
        <f t="shared" si="1"/>
        <v>3258.05</v>
      </c>
    </row>
    <row r="117" spans="1:22" x14ac:dyDescent="0.25">
      <c r="A117">
        <v>137.21</v>
      </c>
      <c r="B117">
        <v>1907.8</v>
      </c>
      <c r="C117">
        <v>825.26</v>
      </c>
      <c r="D117">
        <v>2078.6999999999998</v>
      </c>
      <c r="G117">
        <v>137.19999999999999</v>
      </c>
      <c r="H117">
        <v>3407.5</v>
      </c>
      <c r="I117">
        <v>1658.4</v>
      </c>
      <c r="J117">
        <v>3789.6</v>
      </c>
      <c r="L117">
        <v>137.21</v>
      </c>
      <c r="M117">
        <v>3053.5</v>
      </c>
      <c r="N117">
        <v>1364.9</v>
      </c>
      <c r="O117">
        <v>3344.7</v>
      </c>
      <c r="S117">
        <f t="shared" si="2"/>
        <v>137.20499999999998</v>
      </c>
      <c r="T117">
        <f t="shared" si="2"/>
        <v>3230.5</v>
      </c>
      <c r="U117">
        <f t="shared" si="2"/>
        <v>1511.65</v>
      </c>
      <c r="V117">
        <f t="shared" si="1"/>
        <v>3567.1499999999996</v>
      </c>
    </row>
    <row r="118" spans="1:22" x14ac:dyDescent="0.25">
      <c r="A118">
        <v>138.21</v>
      </c>
      <c r="B118">
        <v>2070.1</v>
      </c>
      <c r="C118">
        <v>940.52</v>
      </c>
      <c r="D118">
        <v>2273.6999999999998</v>
      </c>
      <c r="G118">
        <v>138.19999999999999</v>
      </c>
      <c r="H118">
        <v>3610.4</v>
      </c>
      <c r="I118">
        <v>1763.5</v>
      </c>
      <c r="J118">
        <v>4018.1</v>
      </c>
      <c r="L118">
        <v>138.22</v>
      </c>
      <c r="M118">
        <v>3298.4</v>
      </c>
      <c r="N118">
        <v>1528.3</v>
      </c>
      <c r="O118">
        <v>3635.3</v>
      </c>
      <c r="S118">
        <f t="shared" si="2"/>
        <v>138.20999999999998</v>
      </c>
      <c r="T118">
        <f t="shared" si="2"/>
        <v>3454.4</v>
      </c>
      <c r="U118">
        <f t="shared" si="2"/>
        <v>1645.9</v>
      </c>
      <c r="V118">
        <f t="shared" si="1"/>
        <v>3826.7</v>
      </c>
    </row>
    <row r="119" spans="1:22" x14ac:dyDescent="0.25">
      <c r="A119">
        <v>139.19999999999999</v>
      </c>
      <c r="B119">
        <v>2210.6</v>
      </c>
      <c r="C119">
        <v>1001.1</v>
      </c>
      <c r="D119">
        <v>2426.6999999999998</v>
      </c>
      <c r="G119">
        <v>139.19999999999999</v>
      </c>
      <c r="H119">
        <v>3910.4</v>
      </c>
      <c r="I119">
        <v>1838.3</v>
      </c>
      <c r="J119">
        <v>4320.8999999999996</v>
      </c>
      <c r="L119">
        <v>139.22</v>
      </c>
      <c r="M119">
        <v>3536.8</v>
      </c>
      <c r="N119">
        <v>1661.9</v>
      </c>
      <c r="O119">
        <v>3907.8</v>
      </c>
      <c r="S119">
        <f t="shared" si="2"/>
        <v>139.20999999999998</v>
      </c>
      <c r="T119">
        <f t="shared" si="2"/>
        <v>3723.6000000000004</v>
      </c>
      <c r="U119">
        <f t="shared" si="2"/>
        <v>1750.1</v>
      </c>
      <c r="V119">
        <f t="shared" si="1"/>
        <v>4114.3500000000004</v>
      </c>
    </row>
    <row r="120" spans="1:22" x14ac:dyDescent="0.25">
      <c r="A120">
        <v>140.19999999999999</v>
      </c>
      <c r="B120">
        <v>2348.6999999999998</v>
      </c>
      <c r="C120">
        <v>1081.8</v>
      </c>
      <c r="D120">
        <v>2585.8000000000002</v>
      </c>
      <c r="G120">
        <v>140.21</v>
      </c>
      <c r="H120">
        <v>4192</v>
      </c>
      <c r="I120">
        <v>2080.1</v>
      </c>
      <c r="J120">
        <v>4679.7</v>
      </c>
      <c r="L120">
        <v>140.22</v>
      </c>
      <c r="M120">
        <v>3797.7</v>
      </c>
      <c r="N120">
        <v>1820.7</v>
      </c>
      <c r="O120">
        <v>4211.6000000000004</v>
      </c>
      <c r="S120">
        <f t="shared" si="2"/>
        <v>140.215</v>
      </c>
      <c r="T120">
        <f t="shared" si="2"/>
        <v>3994.85</v>
      </c>
      <c r="U120">
        <f t="shared" si="2"/>
        <v>1950.4</v>
      </c>
      <c r="V120">
        <f t="shared" si="1"/>
        <v>4445.6499999999996</v>
      </c>
    </row>
    <row r="121" spans="1:22" x14ac:dyDescent="0.25">
      <c r="A121">
        <v>141.19999999999999</v>
      </c>
      <c r="B121">
        <v>2528.3000000000002</v>
      </c>
      <c r="C121">
        <v>1173.2</v>
      </c>
      <c r="D121">
        <v>2787.3</v>
      </c>
      <c r="G121">
        <v>141.19999999999999</v>
      </c>
      <c r="H121">
        <v>4475.2</v>
      </c>
      <c r="I121">
        <v>2148.3000000000002</v>
      </c>
      <c r="J121">
        <v>4964.2</v>
      </c>
      <c r="L121">
        <v>141.22</v>
      </c>
      <c r="M121">
        <v>4033</v>
      </c>
      <c r="N121">
        <v>1972.1</v>
      </c>
      <c r="O121">
        <v>4489.3999999999996</v>
      </c>
      <c r="S121">
        <f t="shared" si="2"/>
        <v>141.20999999999998</v>
      </c>
      <c r="T121">
        <f t="shared" si="2"/>
        <v>4254.1000000000004</v>
      </c>
      <c r="U121">
        <f t="shared" si="2"/>
        <v>2060.1999999999998</v>
      </c>
      <c r="V121">
        <f t="shared" si="1"/>
        <v>4726.7999999999993</v>
      </c>
    </row>
    <row r="122" spans="1:22" x14ac:dyDescent="0.25">
      <c r="A122">
        <v>142.19999999999999</v>
      </c>
      <c r="B122">
        <v>2676</v>
      </c>
      <c r="C122">
        <v>1261.0999999999999</v>
      </c>
      <c r="D122">
        <v>2958.3</v>
      </c>
      <c r="G122">
        <v>142.19999999999999</v>
      </c>
      <c r="H122">
        <v>4699.1000000000004</v>
      </c>
      <c r="I122">
        <v>2414.1999999999998</v>
      </c>
      <c r="J122">
        <v>5282.9</v>
      </c>
      <c r="L122">
        <v>142.22</v>
      </c>
      <c r="M122">
        <v>4264</v>
      </c>
      <c r="N122">
        <v>2106</v>
      </c>
      <c r="O122">
        <v>4755.7</v>
      </c>
      <c r="S122">
        <f t="shared" si="2"/>
        <v>142.20999999999998</v>
      </c>
      <c r="T122">
        <f t="shared" si="2"/>
        <v>4481.55</v>
      </c>
      <c r="U122">
        <f t="shared" si="2"/>
        <v>2260.1</v>
      </c>
      <c r="V122">
        <f t="shared" si="1"/>
        <v>5019.2999999999993</v>
      </c>
    </row>
    <row r="123" spans="1:22" x14ac:dyDescent="0.25">
      <c r="A123">
        <v>143.19</v>
      </c>
      <c r="B123">
        <v>2839.6</v>
      </c>
      <c r="C123">
        <v>1348.4</v>
      </c>
      <c r="D123">
        <v>3143.5</v>
      </c>
      <c r="G123">
        <v>143.19999999999999</v>
      </c>
      <c r="H123">
        <v>4980.1000000000004</v>
      </c>
      <c r="I123">
        <v>2555.9</v>
      </c>
      <c r="J123">
        <v>5597.7</v>
      </c>
      <c r="L123">
        <v>143.21</v>
      </c>
      <c r="M123">
        <v>4514.5</v>
      </c>
      <c r="N123">
        <v>2263</v>
      </c>
      <c r="O123">
        <v>5050</v>
      </c>
      <c r="S123">
        <f t="shared" si="2"/>
        <v>143.20499999999998</v>
      </c>
      <c r="T123">
        <f t="shared" si="2"/>
        <v>4747.3</v>
      </c>
      <c r="U123">
        <f t="shared" si="2"/>
        <v>2409.4499999999998</v>
      </c>
      <c r="V123">
        <f t="shared" si="1"/>
        <v>5323.85</v>
      </c>
    </row>
    <row r="124" spans="1:22" x14ac:dyDescent="0.25">
      <c r="A124">
        <v>144.19</v>
      </c>
      <c r="B124">
        <v>2985.9</v>
      </c>
      <c r="C124">
        <v>1443</v>
      </c>
      <c r="D124">
        <v>3316.3</v>
      </c>
      <c r="G124">
        <v>144.19999999999999</v>
      </c>
      <c r="H124">
        <v>5179.2</v>
      </c>
      <c r="I124">
        <v>2718.2</v>
      </c>
      <c r="J124">
        <v>5849.2</v>
      </c>
      <c r="L124">
        <v>144.21</v>
      </c>
      <c r="M124">
        <v>4723.8</v>
      </c>
      <c r="N124">
        <v>2351.1</v>
      </c>
      <c r="O124">
        <v>5276.5</v>
      </c>
      <c r="S124">
        <f t="shared" si="2"/>
        <v>144.20499999999998</v>
      </c>
      <c r="T124">
        <f t="shared" si="2"/>
        <v>4951.5</v>
      </c>
      <c r="U124">
        <f t="shared" si="2"/>
        <v>2534.6499999999996</v>
      </c>
      <c r="V124">
        <f t="shared" si="1"/>
        <v>5562.85</v>
      </c>
    </row>
    <row r="125" spans="1:22" x14ac:dyDescent="0.25">
      <c r="A125">
        <v>145.19</v>
      </c>
      <c r="B125">
        <v>3193.5</v>
      </c>
      <c r="C125">
        <v>1521.2</v>
      </c>
      <c r="D125">
        <v>3537.3</v>
      </c>
      <c r="G125">
        <v>145.19</v>
      </c>
      <c r="H125">
        <v>5430.5</v>
      </c>
      <c r="I125">
        <v>2833</v>
      </c>
      <c r="J125">
        <v>6125</v>
      </c>
      <c r="L125">
        <v>145.21</v>
      </c>
      <c r="M125">
        <v>4985.8</v>
      </c>
      <c r="N125">
        <v>2501.5</v>
      </c>
      <c r="O125">
        <v>5578.1</v>
      </c>
      <c r="S125">
        <f t="shared" si="2"/>
        <v>145.19999999999999</v>
      </c>
      <c r="T125">
        <f t="shared" si="2"/>
        <v>5208.1499999999996</v>
      </c>
      <c r="U125">
        <f t="shared" si="2"/>
        <v>2667.25</v>
      </c>
      <c r="V125">
        <f t="shared" si="1"/>
        <v>5851.55</v>
      </c>
    </row>
    <row r="126" spans="1:22" x14ac:dyDescent="0.25">
      <c r="A126">
        <v>146.18</v>
      </c>
      <c r="B126">
        <v>3265.2</v>
      </c>
      <c r="C126">
        <v>1613.3</v>
      </c>
      <c r="D126">
        <v>3642</v>
      </c>
      <c r="G126">
        <v>146.19</v>
      </c>
      <c r="H126">
        <v>5683.8</v>
      </c>
      <c r="I126">
        <v>2989.3</v>
      </c>
      <c r="J126">
        <v>6421.9</v>
      </c>
      <c r="L126">
        <v>146.21</v>
      </c>
      <c r="M126">
        <v>5175.7</v>
      </c>
      <c r="N126">
        <v>2651.9</v>
      </c>
      <c r="O126">
        <v>5815.5</v>
      </c>
      <c r="S126">
        <f t="shared" si="2"/>
        <v>146.19999999999999</v>
      </c>
      <c r="T126">
        <f t="shared" si="2"/>
        <v>5429.75</v>
      </c>
      <c r="U126">
        <f t="shared" si="2"/>
        <v>2820.6000000000004</v>
      </c>
      <c r="V126">
        <f t="shared" si="1"/>
        <v>6118.7</v>
      </c>
    </row>
    <row r="127" spans="1:22" x14ac:dyDescent="0.25">
      <c r="A127">
        <v>147.18</v>
      </c>
      <c r="B127">
        <v>3448.2</v>
      </c>
      <c r="C127">
        <v>1712.6</v>
      </c>
      <c r="D127">
        <v>3850.1</v>
      </c>
      <c r="G127">
        <v>147.19</v>
      </c>
      <c r="H127">
        <v>5806.6</v>
      </c>
      <c r="I127">
        <v>3066.9</v>
      </c>
      <c r="J127">
        <v>6566.8</v>
      </c>
      <c r="L127">
        <v>147.19999999999999</v>
      </c>
      <c r="M127">
        <v>5310</v>
      </c>
      <c r="N127">
        <v>2718.8</v>
      </c>
      <c r="O127">
        <v>5965.5</v>
      </c>
      <c r="S127">
        <f t="shared" si="2"/>
        <v>147.19499999999999</v>
      </c>
      <c r="T127">
        <f t="shared" si="2"/>
        <v>5558.3</v>
      </c>
      <c r="U127">
        <f t="shared" si="2"/>
        <v>2892.8500000000004</v>
      </c>
      <c r="V127">
        <f t="shared" si="1"/>
        <v>6266.15</v>
      </c>
    </row>
    <row r="128" spans="1:22" x14ac:dyDescent="0.25">
      <c r="A128">
        <v>148.18</v>
      </c>
      <c r="B128">
        <v>3573.6</v>
      </c>
      <c r="C128">
        <v>1825.7</v>
      </c>
      <c r="D128">
        <v>4013</v>
      </c>
      <c r="G128">
        <v>148.18</v>
      </c>
      <c r="H128">
        <v>6023.9</v>
      </c>
      <c r="I128">
        <v>3147.3</v>
      </c>
      <c r="J128">
        <v>6796.5</v>
      </c>
      <c r="L128">
        <v>148.19999999999999</v>
      </c>
      <c r="M128">
        <v>5497.9</v>
      </c>
      <c r="N128">
        <v>2827.3</v>
      </c>
      <c r="O128">
        <v>6182.3</v>
      </c>
      <c r="S128">
        <f t="shared" si="2"/>
        <v>148.19</v>
      </c>
      <c r="T128">
        <f t="shared" si="2"/>
        <v>5760.9</v>
      </c>
      <c r="U128">
        <f t="shared" si="2"/>
        <v>2987.3</v>
      </c>
      <c r="V128">
        <f t="shared" si="1"/>
        <v>6489.4</v>
      </c>
    </row>
    <row r="129" spans="1:22" x14ac:dyDescent="0.25">
      <c r="A129">
        <v>149.22</v>
      </c>
      <c r="B129">
        <v>3643.8</v>
      </c>
      <c r="C129">
        <v>1898.7</v>
      </c>
      <c r="D129">
        <v>4108.8999999999996</v>
      </c>
      <c r="G129">
        <v>149.18</v>
      </c>
      <c r="H129">
        <v>6092.4</v>
      </c>
      <c r="I129">
        <v>3209.5</v>
      </c>
      <c r="J129">
        <v>6886.1</v>
      </c>
      <c r="L129">
        <v>149.19</v>
      </c>
      <c r="M129">
        <v>5632.6</v>
      </c>
      <c r="N129">
        <v>2913.2</v>
      </c>
      <c r="O129">
        <v>6341.4</v>
      </c>
      <c r="S129">
        <f t="shared" si="2"/>
        <v>149.185</v>
      </c>
      <c r="T129">
        <f t="shared" si="2"/>
        <v>5862.5</v>
      </c>
      <c r="U129">
        <f t="shared" si="2"/>
        <v>3061.35</v>
      </c>
      <c r="V129">
        <f t="shared" si="1"/>
        <v>6613.75</v>
      </c>
    </row>
    <row r="130" spans="1:22" x14ac:dyDescent="0.25">
      <c r="A130">
        <v>150.21</v>
      </c>
      <c r="B130">
        <v>3781.1</v>
      </c>
      <c r="C130">
        <v>1929.9</v>
      </c>
      <c r="D130">
        <v>4245.1000000000004</v>
      </c>
      <c r="G130">
        <v>150.21</v>
      </c>
      <c r="H130">
        <v>6079.9</v>
      </c>
      <c r="I130">
        <v>3350.4</v>
      </c>
      <c r="J130">
        <v>6941.9</v>
      </c>
      <c r="L130">
        <v>150.19</v>
      </c>
      <c r="M130">
        <v>5807.5</v>
      </c>
      <c r="N130">
        <v>2961.2</v>
      </c>
      <c r="O130">
        <v>6518.9</v>
      </c>
      <c r="S130">
        <f t="shared" si="2"/>
        <v>150.19999999999999</v>
      </c>
      <c r="T130">
        <f t="shared" si="2"/>
        <v>5943.7</v>
      </c>
      <c r="U130">
        <f t="shared" si="2"/>
        <v>3155.8</v>
      </c>
      <c r="V130">
        <f t="shared" si="1"/>
        <v>6730.4</v>
      </c>
    </row>
    <row r="131" spans="1:22" x14ac:dyDescent="0.25">
      <c r="A131">
        <v>151.21</v>
      </c>
      <c r="B131">
        <v>3837.6</v>
      </c>
      <c r="C131">
        <v>1934.8</v>
      </c>
      <c r="D131">
        <v>4297.8</v>
      </c>
      <c r="G131">
        <v>151.21</v>
      </c>
      <c r="H131">
        <v>5967.3</v>
      </c>
      <c r="I131">
        <v>3272.7</v>
      </c>
      <c r="J131">
        <v>6805.9</v>
      </c>
      <c r="L131">
        <v>151.19</v>
      </c>
      <c r="M131">
        <v>5823.2</v>
      </c>
      <c r="N131">
        <v>3025.6</v>
      </c>
      <c r="O131">
        <v>6562.3</v>
      </c>
      <c r="S131">
        <f t="shared" si="2"/>
        <v>151.19999999999999</v>
      </c>
      <c r="T131">
        <f t="shared" si="2"/>
        <v>5895.25</v>
      </c>
      <c r="U131">
        <f t="shared" si="2"/>
        <v>3149.1499999999996</v>
      </c>
      <c r="V131">
        <f t="shared" si="1"/>
        <v>6684.1</v>
      </c>
    </row>
    <row r="132" spans="1:22" x14ac:dyDescent="0.25">
      <c r="A132">
        <v>152.21</v>
      </c>
      <c r="B132">
        <v>3941.2</v>
      </c>
      <c r="C132">
        <v>1974.2</v>
      </c>
      <c r="D132">
        <v>4408</v>
      </c>
      <c r="G132">
        <v>152.21</v>
      </c>
      <c r="H132">
        <v>6036.6</v>
      </c>
      <c r="I132">
        <v>3297.3</v>
      </c>
      <c r="J132">
        <v>6878.4</v>
      </c>
      <c r="L132">
        <v>152.18</v>
      </c>
      <c r="M132">
        <v>5946.9</v>
      </c>
      <c r="N132">
        <v>3100.7</v>
      </c>
      <c r="O132">
        <v>6706.7</v>
      </c>
      <c r="S132">
        <f t="shared" si="2"/>
        <v>152.19499999999999</v>
      </c>
      <c r="T132">
        <f t="shared" si="2"/>
        <v>5991.75</v>
      </c>
      <c r="U132">
        <f t="shared" si="2"/>
        <v>3199</v>
      </c>
      <c r="V132">
        <f t="shared" si="1"/>
        <v>6792.5499999999993</v>
      </c>
    </row>
    <row r="133" spans="1:22" x14ac:dyDescent="0.25">
      <c r="A133">
        <v>153.21</v>
      </c>
      <c r="B133">
        <v>3939.5</v>
      </c>
      <c r="C133">
        <v>1978.9</v>
      </c>
      <c r="D133">
        <v>4408.6000000000004</v>
      </c>
      <c r="G133">
        <v>153.19999999999999</v>
      </c>
      <c r="H133">
        <v>6152.3</v>
      </c>
      <c r="I133">
        <v>3184.6</v>
      </c>
      <c r="J133">
        <v>6927.7</v>
      </c>
      <c r="L133">
        <v>153.18</v>
      </c>
      <c r="M133">
        <v>5924.4</v>
      </c>
      <c r="N133">
        <v>3085.5</v>
      </c>
      <c r="O133">
        <v>6679.8</v>
      </c>
      <c r="S133">
        <f t="shared" si="2"/>
        <v>153.19</v>
      </c>
      <c r="T133">
        <f t="shared" si="2"/>
        <v>6038.35</v>
      </c>
      <c r="U133">
        <f t="shared" si="2"/>
        <v>3135.05</v>
      </c>
      <c r="V133">
        <f t="shared" si="2"/>
        <v>6803.75</v>
      </c>
    </row>
    <row r="134" spans="1:22" x14ac:dyDescent="0.25">
      <c r="A134">
        <v>154.19999999999999</v>
      </c>
      <c r="B134">
        <v>4112.5</v>
      </c>
      <c r="C134">
        <v>1994.5</v>
      </c>
      <c r="D134">
        <v>4570.7</v>
      </c>
      <c r="G134">
        <v>154.19999999999999</v>
      </c>
      <c r="H134">
        <v>6025</v>
      </c>
      <c r="I134">
        <v>3272</v>
      </c>
      <c r="J134">
        <v>6856.2</v>
      </c>
      <c r="L134">
        <v>154.18</v>
      </c>
      <c r="M134">
        <v>5979</v>
      </c>
      <c r="N134">
        <v>3094.4</v>
      </c>
      <c r="O134">
        <v>6732.3</v>
      </c>
      <c r="S134">
        <f t="shared" ref="S134:V140" si="3">AVERAGE(G134,L134)</f>
        <v>154.19</v>
      </c>
      <c r="T134">
        <f t="shared" si="3"/>
        <v>6002</v>
      </c>
      <c r="U134">
        <f t="shared" si="3"/>
        <v>3183.2</v>
      </c>
      <c r="V134">
        <f t="shared" si="3"/>
        <v>6794.25</v>
      </c>
    </row>
    <row r="135" spans="1:22" x14ac:dyDescent="0.25">
      <c r="A135">
        <v>155.19999999999999</v>
      </c>
      <c r="B135">
        <v>3940.6</v>
      </c>
      <c r="C135">
        <v>2034.8</v>
      </c>
      <c r="D135">
        <v>4434.8999999999996</v>
      </c>
      <c r="G135">
        <v>155.19999999999999</v>
      </c>
      <c r="H135">
        <v>6200.7</v>
      </c>
      <c r="I135">
        <v>3200.3</v>
      </c>
      <c r="J135">
        <v>6977.9</v>
      </c>
      <c r="L135">
        <v>155.18</v>
      </c>
      <c r="M135">
        <v>5916</v>
      </c>
      <c r="N135">
        <v>3056.4</v>
      </c>
      <c r="O135">
        <v>6658.9</v>
      </c>
      <c r="S135">
        <f t="shared" si="3"/>
        <v>155.19</v>
      </c>
      <c r="T135">
        <f t="shared" si="3"/>
        <v>6058.35</v>
      </c>
      <c r="U135">
        <f t="shared" si="3"/>
        <v>3128.3500000000004</v>
      </c>
      <c r="V135">
        <f t="shared" si="3"/>
        <v>6818.4</v>
      </c>
    </row>
    <row r="136" spans="1:22" x14ac:dyDescent="0.25">
      <c r="A136">
        <v>156.19</v>
      </c>
      <c r="B136">
        <v>3953.9</v>
      </c>
      <c r="C136">
        <v>2016.4</v>
      </c>
      <c r="D136">
        <v>4438.3999999999996</v>
      </c>
      <c r="G136">
        <v>156.19999999999999</v>
      </c>
      <c r="H136">
        <v>6061.7</v>
      </c>
      <c r="I136">
        <v>3206</v>
      </c>
      <c r="J136">
        <v>6857.3</v>
      </c>
      <c r="L136">
        <v>156.16999999999999</v>
      </c>
      <c r="M136">
        <v>5861.5</v>
      </c>
      <c r="N136">
        <v>3038</v>
      </c>
      <c r="O136">
        <v>6602</v>
      </c>
      <c r="S136">
        <f t="shared" si="3"/>
        <v>156.185</v>
      </c>
      <c r="T136">
        <f t="shared" si="3"/>
        <v>5961.6</v>
      </c>
      <c r="U136">
        <f t="shared" si="3"/>
        <v>3122</v>
      </c>
      <c r="V136">
        <f t="shared" si="3"/>
        <v>6729.65</v>
      </c>
    </row>
    <row r="137" spans="1:22" x14ac:dyDescent="0.25">
      <c r="A137">
        <v>157.19</v>
      </c>
      <c r="B137">
        <v>3934.3</v>
      </c>
      <c r="C137">
        <v>1941.3</v>
      </c>
      <c r="D137">
        <v>4387.2</v>
      </c>
      <c r="G137">
        <v>157.19999999999999</v>
      </c>
      <c r="H137">
        <v>5822.4</v>
      </c>
      <c r="I137">
        <v>3042.5</v>
      </c>
      <c r="J137">
        <v>6569.4</v>
      </c>
      <c r="L137">
        <v>157.16999999999999</v>
      </c>
      <c r="M137">
        <v>5819</v>
      </c>
      <c r="N137">
        <v>3023.7</v>
      </c>
      <c r="O137">
        <v>6557.7</v>
      </c>
      <c r="S137">
        <f t="shared" si="3"/>
        <v>157.185</v>
      </c>
      <c r="T137">
        <f t="shared" si="3"/>
        <v>5820.7</v>
      </c>
      <c r="U137">
        <f t="shared" si="3"/>
        <v>3033.1</v>
      </c>
      <c r="V137">
        <f t="shared" si="3"/>
        <v>6563.5499999999993</v>
      </c>
    </row>
    <row r="138" spans="1:22" x14ac:dyDescent="0.25">
      <c r="A138">
        <v>158.19</v>
      </c>
      <c r="B138">
        <v>3853.4</v>
      </c>
      <c r="C138">
        <v>1949.3</v>
      </c>
      <c r="D138">
        <v>4318.3999999999996</v>
      </c>
      <c r="G138">
        <v>158.19</v>
      </c>
      <c r="H138">
        <v>5552.9</v>
      </c>
      <c r="I138">
        <v>2920.3</v>
      </c>
      <c r="J138">
        <v>6274</v>
      </c>
      <c r="L138">
        <v>158.16</v>
      </c>
      <c r="M138">
        <v>5719</v>
      </c>
      <c r="N138">
        <v>3012.8</v>
      </c>
      <c r="O138">
        <v>6464</v>
      </c>
      <c r="S138">
        <f t="shared" si="3"/>
        <v>158.17500000000001</v>
      </c>
      <c r="T138">
        <f t="shared" si="3"/>
        <v>5635.95</v>
      </c>
      <c r="U138">
        <f t="shared" si="3"/>
        <v>2966.55</v>
      </c>
      <c r="V138">
        <f t="shared" si="3"/>
        <v>6369</v>
      </c>
    </row>
    <row r="139" spans="1:22" x14ac:dyDescent="0.25">
      <c r="A139">
        <v>159.19</v>
      </c>
      <c r="B139">
        <v>3799.7</v>
      </c>
      <c r="C139">
        <v>1917.7</v>
      </c>
      <c r="D139">
        <v>4256.2</v>
      </c>
      <c r="G139">
        <v>159.19</v>
      </c>
      <c r="H139">
        <v>5488.2</v>
      </c>
      <c r="I139">
        <v>2857.3</v>
      </c>
      <c r="J139">
        <v>6187.5</v>
      </c>
      <c r="L139">
        <v>159.21</v>
      </c>
      <c r="M139">
        <v>5616.5</v>
      </c>
      <c r="N139">
        <v>2880.4</v>
      </c>
      <c r="O139">
        <v>6312.1</v>
      </c>
      <c r="S139">
        <f t="shared" si="3"/>
        <v>159.19999999999999</v>
      </c>
      <c r="T139">
        <f t="shared" si="3"/>
        <v>5552.35</v>
      </c>
      <c r="U139">
        <f t="shared" si="3"/>
        <v>2868.8500000000004</v>
      </c>
      <c r="V139">
        <f t="shared" si="3"/>
        <v>6249.8</v>
      </c>
    </row>
    <row r="140" spans="1:22" x14ac:dyDescent="0.25">
      <c r="A140">
        <v>160.18</v>
      </c>
      <c r="B140">
        <v>3861</v>
      </c>
      <c r="C140">
        <v>1862.3</v>
      </c>
      <c r="D140">
        <v>4286.6000000000004</v>
      </c>
      <c r="G140">
        <v>160.19</v>
      </c>
      <c r="H140">
        <v>5350</v>
      </c>
      <c r="I140">
        <v>2822.3</v>
      </c>
      <c r="J140">
        <v>6048.8</v>
      </c>
      <c r="L140">
        <v>160.21</v>
      </c>
      <c r="M140">
        <v>5567</v>
      </c>
      <c r="N140">
        <v>2797.3</v>
      </c>
      <c r="O140">
        <v>6230.3</v>
      </c>
      <c r="S140">
        <f t="shared" si="3"/>
        <v>160.19999999999999</v>
      </c>
      <c r="T140">
        <f t="shared" si="3"/>
        <v>5458.5</v>
      </c>
      <c r="U140">
        <f t="shared" si="3"/>
        <v>2809.8</v>
      </c>
      <c r="V140">
        <f t="shared" si="3"/>
        <v>6139.55</v>
      </c>
    </row>
    <row r="144" spans="1:22" x14ac:dyDescent="0.25">
      <c r="I144" t="s">
        <v>32</v>
      </c>
    </row>
    <row r="145" spans="8:9" x14ac:dyDescent="0.25">
      <c r="I145">
        <v>89.18</v>
      </c>
    </row>
    <row r="146" spans="8:9" x14ac:dyDescent="0.25">
      <c r="I146">
        <v>91.18</v>
      </c>
    </row>
    <row r="148" spans="8:9" x14ac:dyDescent="0.25">
      <c r="H148" t="s">
        <v>10</v>
      </c>
      <c r="I148">
        <f>AVERAGE(I145:I147)</f>
        <v>90.18</v>
      </c>
    </row>
    <row r="149" spans="8:9" x14ac:dyDescent="0.25">
      <c r="H149" t="s">
        <v>24</v>
      </c>
      <c r="I149">
        <f>STDEV(I145:I146)</f>
        <v>1.4142135623730951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17B87-FAAD-47A5-B153-D29A535B4977}">
  <sheetPr>
    <tabColor rgb="FF7030A0"/>
  </sheetPr>
  <dimension ref="A1:U149"/>
  <sheetViews>
    <sheetView workbookViewId="0">
      <selection activeCell="V7" sqref="V7"/>
    </sheetView>
  </sheetViews>
  <sheetFormatPr defaultRowHeight="15" x14ac:dyDescent="0.25"/>
  <sheetData>
    <row r="1" spans="1:21" x14ac:dyDescent="0.25">
      <c r="A1" s="5" t="s">
        <v>95</v>
      </c>
      <c r="F1" s="5" t="s">
        <v>95</v>
      </c>
      <c r="L1" s="5" t="s">
        <v>95</v>
      </c>
      <c r="R1" s="5" t="s">
        <v>10</v>
      </c>
    </row>
    <row r="2" spans="1:21" x14ac:dyDescent="0.25">
      <c r="A2" t="s">
        <v>0</v>
      </c>
      <c r="B2" t="s">
        <v>29</v>
      </c>
      <c r="C2" t="s">
        <v>2</v>
      </c>
      <c r="D2" t="s">
        <v>8</v>
      </c>
      <c r="F2" t="s">
        <v>29</v>
      </c>
      <c r="G2" t="s">
        <v>2</v>
      </c>
      <c r="H2" t="s">
        <v>3</v>
      </c>
      <c r="I2" t="s">
        <v>8</v>
      </c>
      <c r="L2" t="s">
        <v>29</v>
      </c>
      <c r="M2" t="s">
        <v>2</v>
      </c>
      <c r="N2" t="s">
        <v>3</v>
      </c>
      <c r="O2" t="s">
        <v>8</v>
      </c>
      <c r="R2" t="s">
        <v>29</v>
      </c>
      <c r="S2" t="s">
        <v>2</v>
      </c>
      <c r="T2" t="s">
        <v>3</v>
      </c>
      <c r="U2" t="s">
        <v>8</v>
      </c>
    </row>
    <row r="3" spans="1:21" x14ac:dyDescent="0.25">
      <c r="D3" t="s">
        <v>9</v>
      </c>
      <c r="I3" t="s">
        <v>9</v>
      </c>
      <c r="O3" t="s">
        <v>9</v>
      </c>
      <c r="U3" t="s">
        <v>9</v>
      </c>
    </row>
    <row r="4" spans="1:21" x14ac:dyDescent="0.25">
      <c r="B4" t="s">
        <v>30</v>
      </c>
      <c r="C4" t="s">
        <v>6</v>
      </c>
      <c r="D4" t="s">
        <v>6</v>
      </c>
      <c r="F4" t="s">
        <v>30</v>
      </c>
      <c r="G4" t="s">
        <v>6</v>
      </c>
      <c r="H4" t="s">
        <v>6</v>
      </c>
      <c r="I4" t="s">
        <v>6</v>
      </c>
      <c r="L4" t="s">
        <v>30</v>
      </c>
      <c r="M4" t="s">
        <v>6</v>
      </c>
      <c r="N4" t="s">
        <v>6</v>
      </c>
      <c r="O4" t="s">
        <v>6</v>
      </c>
      <c r="R4" t="s">
        <v>30</v>
      </c>
      <c r="S4" t="s">
        <v>6</v>
      </c>
      <c r="T4" t="s">
        <v>6</v>
      </c>
      <c r="U4" t="s">
        <v>6</v>
      </c>
    </row>
    <row r="5" spans="1:21" x14ac:dyDescent="0.25">
      <c r="A5">
        <v>1</v>
      </c>
      <c r="B5">
        <v>25.01</v>
      </c>
      <c r="C5">
        <v>27.337943713501726</v>
      </c>
      <c r="D5" s="3">
        <v>40.118000000000002</v>
      </c>
      <c r="E5" s="3"/>
      <c r="F5">
        <v>24.84</v>
      </c>
      <c r="G5">
        <v>30.524999999999999</v>
      </c>
      <c r="H5">
        <v>14.14</v>
      </c>
      <c r="I5">
        <v>33.640999999999998</v>
      </c>
      <c r="L5">
        <v>25</v>
      </c>
      <c r="M5">
        <v>42.701000000000001</v>
      </c>
      <c r="N5">
        <v>18.648</v>
      </c>
      <c r="O5">
        <v>46.594999999999999</v>
      </c>
      <c r="R5">
        <f>AVERAGE(B5,F5,L5)</f>
        <v>24.95</v>
      </c>
      <c r="S5">
        <f>AVERAGE(C5,G5,M5)</f>
        <v>33.521314571167238</v>
      </c>
      <c r="T5">
        <f>AVERAGE(D5,H5,N5)</f>
        <v>24.302000000000003</v>
      </c>
      <c r="U5">
        <f>AVERAGE(E5,I5,O5)</f>
        <v>40.117999999999995</v>
      </c>
    </row>
    <row r="6" spans="1:21" x14ac:dyDescent="0.25">
      <c r="A6">
        <v>2</v>
      </c>
      <c r="B6">
        <v>25.98</v>
      </c>
      <c r="C6">
        <v>24.466744542089057</v>
      </c>
      <c r="D6" s="3">
        <v>39.750999999999998</v>
      </c>
      <c r="E6" s="3"/>
      <c r="F6">
        <v>26.06</v>
      </c>
      <c r="G6">
        <v>30.516999999999999</v>
      </c>
      <c r="H6">
        <v>14.853999999999999</v>
      </c>
      <c r="I6">
        <v>33.94</v>
      </c>
      <c r="L6">
        <v>25.96</v>
      </c>
      <c r="M6">
        <v>41.829000000000001</v>
      </c>
      <c r="N6">
        <v>18.061</v>
      </c>
      <c r="O6">
        <v>45.561999999999998</v>
      </c>
      <c r="R6">
        <f t="shared" ref="R6:U69" si="0">AVERAGE(B6,F6,L6)</f>
        <v>26</v>
      </c>
      <c r="S6">
        <f t="shared" si="0"/>
        <v>32.270914847363024</v>
      </c>
      <c r="T6">
        <f t="shared" si="0"/>
        <v>24.221999999999998</v>
      </c>
      <c r="U6">
        <f t="shared" si="0"/>
        <v>39.750999999999998</v>
      </c>
    </row>
    <row r="7" spans="1:21" x14ac:dyDescent="0.25">
      <c r="A7">
        <v>3</v>
      </c>
      <c r="B7">
        <v>27.01</v>
      </c>
      <c r="C7">
        <v>26.9566549509283</v>
      </c>
      <c r="D7" s="3">
        <v>41.235499999999995</v>
      </c>
      <c r="E7" s="3"/>
      <c r="F7">
        <v>27.12</v>
      </c>
      <c r="G7">
        <v>30.518999999999998</v>
      </c>
      <c r="H7">
        <v>14.712999999999999</v>
      </c>
      <c r="I7">
        <v>33.881</v>
      </c>
      <c r="L7">
        <v>26.99</v>
      </c>
      <c r="M7">
        <v>44.305999999999997</v>
      </c>
      <c r="N7">
        <v>19.949000000000002</v>
      </c>
      <c r="O7">
        <v>48.59</v>
      </c>
      <c r="R7">
        <f t="shared" si="0"/>
        <v>27.040000000000003</v>
      </c>
      <c r="S7">
        <f t="shared" si="0"/>
        <v>33.927218316976102</v>
      </c>
      <c r="T7">
        <f t="shared" si="0"/>
        <v>25.299166666666665</v>
      </c>
      <c r="U7">
        <f t="shared" si="0"/>
        <v>41.235500000000002</v>
      </c>
    </row>
    <row r="8" spans="1:21" x14ac:dyDescent="0.25">
      <c r="A8">
        <v>4</v>
      </c>
      <c r="B8">
        <v>28.04</v>
      </c>
      <c r="C8">
        <v>23.960982878438084</v>
      </c>
      <c r="D8" s="3">
        <v>40.521000000000001</v>
      </c>
      <c r="E8" s="3"/>
      <c r="F8">
        <v>28.15</v>
      </c>
      <c r="G8">
        <v>30.454000000000001</v>
      </c>
      <c r="H8">
        <v>14.497999999999999</v>
      </c>
      <c r="I8">
        <v>33.728000000000002</v>
      </c>
      <c r="L8">
        <v>28.02</v>
      </c>
      <c r="M8">
        <v>43.276000000000003</v>
      </c>
      <c r="N8">
        <v>19.125</v>
      </c>
      <c r="O8">
        <v>47.314</v>
      </c>
      <c r="R8">
        <f t="shared" si="0"/>
        <v>28.069999999999997</v>
      </c>
      <c r="S8">
        <f t="shared" si="0"/>
        <v>32.563660959479364</v>
      </c>
      <c r="T8">
        <f t="shared" si="0"/>
        <v>24.71466666666667</v>
      </c>
      <c r="U8">
        <f t="shared" si="0"/>
        <v>40.521000000000001</v>
      </c>
    </row>
    <row r="9" spans="1:21" x14ac:dyDescent="0.25">
      <c r="A9">
        <v>5</v>
      </c>
      <c r="B9">
        <v>29.07</v>
      </c>
      <c r="C9">
        <v>27.779448147781299</v>
      </c>
      <c r="D9" s="3">
        <v>41.23</v>
      </c>
      <c r="E9" s="3"/>
      <c r="F9">
        <v>29.15</v>
      </c>
      <c r="G9">
        <v>30.524000000000001</v>
      </c>
      <c r="H9">
        <v>14.587999999999999</v>
      </c>
      <c r="I9">
        <v>33.83</v>
      </c>
      <c r="L9">
        <v>29.05</v>
      </c>
      <c r="M9">
        <v>42.058999999999997</v>
      </c>
      <c r="N9">
        <v>24.411000000000001</v>
      </c>
      <c r="O9">
        <v>48.63</v>
      </c>
      <c r="R9">
        <f t="shared" si="0"/>
        <v>29.09</v>
      </c>
      <c r="S9">
        <f t="shared" si="0"/>
        <v>33.454149382593762</v>
      </c>
      <c r="T9">
        <f t="shared" si="0"/>
        <v>26.742999999999999</v>
      </c>
      <c r="U9">
        <f t="shared" si="0"/>
        <v>41.230000000000004</v>
      </c>
    </row>
    <row r="10" spans="1:21" x14ac:dyDescent="0.25">
      <c r="A10">
        <v>6</v>
      </c>
      <c r="B10">
        <v>30.09</v>
      </c>
      <c r="C10">
        <v>30.142841379310344</v>
      </c>
      <c r="D10" s="3">
        <v>43.083999999999996</v>
      </c>
      <c r="E10" s="3"/>
      <c r="F10">
        <v>30.16</v>
      </c>
      <c r="G10">
        <v>30.914000000000001</v>
      </c>
      <c r="H10">
        <v>14.69</v>
      </c>
      <c r="I10">
        <v>34.225999999999999</v>
      </c>
      <c r="L10">
        <v>30.08</v>
      </c>
      <c r="M10">
        <v>46.460999999999999</v>
      </c>
      <c r="N10">
        <v>23.222000000000001</v>
      </c>
      <c r="O10">
        <v>51.942</v>
      </c>
      <c r="R10">
        <f t="shared" si="0"/>
        <v>30.11</v>
      </c>
      <c r="S10">
        <f t="shared" si="0"/>
        <v>35.839280459770116</v>
      </c>
      <c r="T10">
        <f t="shared" si="0"/>
        <v>26.998666666666665</v>
      </c>
      <c r="U10">
        <f t="shared" si="0"/>
        <v>43.084000000000003</v>
      </c>
    </row>
    <row r="11" spans="1:21" x14ac:dyDescent="0.25">
      <c r="A11">
        <v>7</v>
      </c>
      <c r="B11">
        <v>31.11</v>
      </c>
      <c r="C11">
        <v>31.991294031105504</v>
      </c>
      <c r="D11" s="3">
        <v>43.630499999999998</v>
      </c>
      <c r="E11" s="3"/>
      <c r="F11">
        <v>31.16</v>
      </c>
      <c r="G11">
        <v>31.521000000000001</v>
      </c>
      <c r="H11">
        <v>15.035</v>
      </c>
      <c r="I11">
        <v>34.923000000000002</v>
      </c>
      <c r="L11">
        <v>31.1</v>
      </c>
      <c r="M11">
        <v>47.418999999999997</v>
      </c>
      <c r="N11">
        <v>22.154</v>
      </c>
      <c r="O11">
        <v>52.338000000000001</v>
      </c>
      <c r="R11">
        <f t="shared" si="0"/>
        <v>31.123333333333335</v>
      </c>
      <c r="S11">
        <f t="shared" si="0"/>
        <v>36.977098010368501</v>
      </c>
      <c r="T11">
        <f t="shared" si="0"/>
        <v>26.939833333333329</v>
      </c>
      <c r="U11">
        <f t="shared" si="0"/>
        <v>43.630499999999998</v>
      </c>
    </row>
    <row r="12" spans="1:21" x14ac:dyDescent="0.25">
      <c r="A12">
        <v>8</v>
      </c>
      <c r="B12">
        <v>32.119999999999997</v>
      </c>
      <c r="C12">
        <v>32.640841677646023</v>
      </c>
      <c r="D12" s="3">
        <v>46.859499999999997</v>
      </c>
      <c r="E12" s="3"/>
      <c r="F12">
        <v>32.17</v>
      </c>
      <c r="G12">
        <v>31.795000000000002</v>
      </c>
      <c r="H12">
        <v>15.238</v>
      </c>
      <c r="I12">
        <v>35.258000000000003</v>
      </c>
      <c r="L12">
        <v>32.11</v>
      </c>
      <c r="M12">
        <v>53.893999999999998</v>
      </c>
      <c r="N12">
        <v>22.652999999999999</v>
      </c>
      <c r="O12">
        <v>58.460999999999999</v>
      </c>
      <c r="R12">
        <f t="shared" si="0"/>
        <v>32.133333333333333</v>
      </c>
      <c r="S12">
        <f t="shared" si="0"/>
        <v>39.443280559215339</v>
      </c>
      <c r="T12">
        <f t="shared" si="0"/>
        <v>28.250166666666662</v>
      </c>
      <c r="U12">
        <f t="shared" si="0"/>
        <v>46.859499999999997</v>
      </c>
    </row>
    <row r="13" spans="1:21" x14ac:dyDescent="0.25">
      <c r="A13">
        <v>9</v>
      </c>
      <c r="B13">
        <v>33.130000000000003</v>
      </c>
      <c r="C13">
        <v>40.935654200578462</v>
      </c>
      <c r="D13" s="3">
        <v>48.9955</v>
      </c>
      <c r="E13" s="3"/>
      <c r="F13">
        <v>33.159999999999997</v>
      </c>
      <c r="G13">
        <v>33.04</v>
      </c>
      <c r="H13">
        <v>16.012</v>
      </c>
      <c r="I13">
        <v>36.716000000000001</v>
      </c>
      <c r="L13">
        <v>33.130000000000003</v>
      </c>
      <c r="M13">
        <v>53.432000000000002</v>
      </c>
      <c r="N13">
        <v>29.994</v>
      </c>
      <c r="O13">
        <v>61.274999999999999</v>
      </c>
      <c r="R13">
        <f t="shared" si="0"/>
        <v>33.139999999999993</v>
      </c>
      <c r="S13">
        <f t="shared" si="0"/>
        <v>42.46921806685949</v>
      </c>
      <c r="T13">
        <f t="shared" si="0"/>
        <v>31.667166666666663</v>
      </c>
      <c r="U13">
        <f t="shared" si="0"/>
        <v>48.9955</v>
      </c>
    </row>
    <row r="14" spans="1:21" x14ac:dyDescent="0.25">
      <c r="A14">
        <v>10</v>
      </c>
      <c r="B14">
        <v>34.14</v>
      </c>
      <c r="C14">
        <v>42.757092583405687</v>
      </c>
      <c r="D14" s="3">
        <v>51.802500000000002</v>
      </c>
      <c r="E14" s="3"/>
      <c r="F14">
        <v>34.17</v>
      </c>
      <c r="G14">
        <v>33.72</v>
      </c>
      <c r="H14">
        <v>16.632999999999999</v>
      </c>
      <c r="I14">
        <v>37.598999999999997</v>
      </c>
      <c r="L14">
        <v>34.14</v>
      </c>
      <c r="M14">
        <v>58.936999999999998</v>
      </c>
      <c r="N14">
        <v>29.72</v>
      </c>
      <c r="O14">
        <v>66.006</v>
      </c>
      <c r="R14">
        <f t="shared" si="0"/>
        <v>34.15</v>
      </c>
      <c r="S14">
        <f t="shared" si="0"/>
        <v>45.138030861135235</v>
      </c>
      <c r="T14">
        <f t="shared" si="0"/>
        <v>32.718499999999999</v>
      </c>
      <c r="U14">
        <f t="shared" si="0"/>
        <v>51.802499999999995</v>
      </c>
    </row>
    <row r="15" spans="1:21" x14ac:dyDescent="0.25">
      <c r="A15">
        <v>11</v>
      </c>
      <c r="B15">
        <v>35.15</v>
      </c>
      <c r="C15">
        <v>47.882839852657426</v>
      </c>
      <c r="D15" s="3">
        <v>59.208499999999994</v>
      </c>
      <c r="E15" s="3"/>
      <c r="F15">
        <v>35.159999999999997</v>
      </c>
      <c r="G15">
        <v>34.616</v>
      </c>
      <c r="H15">
        <v>17.120999999999999</v>
      </c>
      <c r="I15">
        <v>38.619</v>
      </c>
      <c r="L15">
        <v>35.15</v>
      </c>
      <c r="M15">
        <v>72.962999999999994</v>
      </c>
      <c r="N15">
        <v>32.314</v>
      </c>
      <c r="O15">
        <v>79.798000000000002</v>
      </c>
      <c r="R15">
        <f t="shared" si="0"/>
        <v>35.153333333333336</v>
      </c>
      <c r="S15">
        <f t="shared" si="0"/>
        <v>51.820613284219142</v>
      </c>
      <c r="T15">
        <f t="shared" si="0"/>
        <v>36.214499999999994</v>
      </c>
      <c r="U15">
        <f t="shared" si="0"/>
        <v>59.208500000000001</v>
      </c>
    </row>
    <row r="16" spans="1:21" x14ac:dyDescent="0.25">
      <c r="A16">
        <v>12</v>
      </c>
      <c r="B16">
        <v>36.15</v>
      </c>
      <c r="C16">
        <v>61.515690589587784</v>
      </c>
      <c r="D16" s="3">
        <v>64.567499999999995</v>
      </c>
      <c r="E16" s="3"/>
      <c r="F16">
        <v>36.17</v>
      </c>
      <c r="G16">
        <v>36.219000000000001</v>
      </c>
      <c r="H16">
        <v>18.641999999999999</v>
      </c>
      <c r="I16">
        <v>40.734999999999999</v>
      </c>
      <c r="L16">
        <v>36.15</v>
      </c>
      <c r="M16">
        <v>76.418999999999997</v>
      </c>
      <c r="N16">
        <v>44.438000000000002</v>
      </c>
      <c r="O16">
        <v>88.4</v>
      </c>
      <c r="R16">
        <f t="shared" si="0"/>
        <v>36.156666666666666</v>
      </c>
      <c r="S16">
        <f t="shared" si="0"/>
        <v>58.051230196529254</v>
      </c>
      <c r="T16">
        <f t="shared" si="0"/>
        <v>42.549166666666665</v>
      </c>
      <c r="U16">
        <f t="shared" si="0"/>
        <v>64.567499999999995</v>
      </c>
    </row>
    <row r="17" spans="1:21" x14ac:dyDescent="0.25">
      <c r="A17">
        <v>13</v>
      </c>
      <c r="B17">
        <v>37.15</v>
      </c>
      <c r="C17">
        <v>68.319526528196306</v>
      </c>
      <c r="D17" s="3">
        <v>69.816999999999993</v>
      </c>
      <c r="E17" s="3"/>
      <c r="F17">
        <v>37.159999999999997</v>
      </c>
      <c r="G17">
        <v>37.171999999999997</v>
      </c>
      <c r="H17">
        <v>18.971</v>
      </c>
      <c r="I17">
        <v>41.732999999999997</v>
      </c>
      <c r="L17">
        <v>37.15</v>
      </c>
      <c r="M17">
        <v>86.423000000000002</v>
      </c>
      <c r="N17">
        <v>45.996000000000002</v>
      </c>
      <c r="O17">
        <v>97.900999999999996</v>
      </c>
      <c r="R17">
        <f t="shared" si="0"/>
        <v>37.153333333333336</v>
      </c>
      <c r="S17">
        <f t="shared" si="0"/>
        <v>63.971508842732099</v>
      </c>
      <c r="T17">
        <f t="shared" si="0"/>
        <v>44.927999999999997</v>
      </c>
      <c r="U17">
        <f t="shared" si="0"/>
        <v>69.816999999999993</v>
      </c>
    </row>
    <row r="18" spans="1:21" x14ac:dyDescent="0.25">
      <c r="A18">
        <v>14</v>
      </c>
      <c r="B18">
        <v>38.15</v>
      </c>
      <c r="C18">
        <v>77.365640860988393</v>
      </c>
      <c r="D18" s="3">
        <v>77.346000000000004</v>
      </c>
      <c r="E18" s="3"/>
      <c r="F18">
        <v>38.159999999999997</v>
      </c>
      <c r="G18">
        <v>38.256</v>
      </c>
      <c r="H18">
        <v>19.986000000000001</v>
      </c>
      <c r="I18">
        <v>43.161999999999999</v>
      </c>
      <c r="L18">
        <v>38.15</v>
      </c>
      <c r="M18">
        <v>97.963999999999999</v>
      </c>
      <c r="N18">
        <v>53.304000000000002</v>
      </c>
      <c r="O18">
        <v>111.53</v>
      </c>
      <c r="R18">
        <f t="shared" si="0"/>
        <v>38.153333333333336</v>
      </c>
      <c r="S18">
        <f t="shared" si="0"/>
        <v>71.195213620329469</v>
      </c>
      <c r="T18">
        <f t="shared" si="0"/>
        <v>50.21200000000001</v>
      </c>
      <c r="U18">
        <f t="shared" si="0"/>
        <v>77.346000000000004</v>
      </c>
    </row>
    <row r="19" spans="1:21" x14ac:dyDescent="0.25">
      <c r="A19">
        <v>15</v>
      </c>
      <c r="B19">
        <v>39.159999999999997</v>
      </c>
      <c r="C19">
        <v>81.303236947988225</v>
      </c>
      <c r="D19" s="3">
        <v>81.687000000000012</v>
      </c>
      <c r="E19" s="3"/>
      <c r="F19">
        <v>39.17</v>
      </c>
      <c r="G19">
        <v>42.27</v>
      </c>
      <c r="H19">
        <v>24.071999999999999</v>
      </c>
      <c r="I19">
        <v>48.643999999999998</v>
      </c>
      <c r="L19">
        <v>39.159999999999997</v>
      </c>
      <c r="M19">
        <v>102.48</v>
      </c>
      <c r="N19">
        <v>51.59</v>
      </c>
      <c r="O19">
        <v>114.73</v>
      </c>
      <c r="R19">
        <f t="shared" si="0"/>
        <v>39.163333333333334</v>
      </c>
      <c r="S19">
        <f t="shared" si="0"/>
        <v>75.351078982662742</v>
      </c>
      <c r="T19">
        <f t="shared" si="0"/>
        <v>52.449666666666673</v>
      </c>
      <c r="U19">
        <f t="shared" si="0"/>
        <v>81.686999999999998</v>
      </c>
    </row>
    <row r="20" spans="1:21" x14ac:dyDescent="0.25">
      <c r="A20">
        <v>16</v>
      </c>
      <c r="B20">
        <v>40.159999999999997</v>
      </c>
      <c r="C20">
        <v>108.69942986577183</v>
      </c>
      <c r="D20" s="3">
        <v>100.0885</v>
      </c>
      <c r="E20" s="3"/>
      <c r="F20">
        <v>40.17</v>
      </c>
      <c r="G20">
        <v>52.155000000000001</v>
      </c>
      <c r="H20">
        <v>30.219000000000001</v>
      </c>
      <c r="I20">
        <v>60.277000000000001</v>
      </c>
      <c r="L20">
        <v>40.159999999999997</v>
      </c>
      <c r="M20">
        <v>121.82</v>
      </c>
      <c r="N20">
        <v>68.795000000000002</v>
      </c>
      <c r="O20">
        <v>139.9</v>
      </c>
      <c r="R20">
        <f t="shared" si="0"/>
        <v>40.163333333333334</v>
      </c>
      <c r="S20">
        <f t="shared" si="0"/>
        <v>94.224809955257271</v>
      </c>
      <c r="T20">
        <f t="shared" si="0"/>
        <v>66.367500000000007</v>
      </c>
      <c r="U20">
        <f t="shared" si="0"/>
        <v>100.08850000000001</v>
      </c>
    </row>
    <row r="21" spans="1:21" x14ac:dyDescent="0.25">
      <c r="A21">
        <v>17</v>
      </c>
      <c r="B21">
        <v>41.16</v>
      </c>
      <c r="C21">
        <v>107.18959925331077</v>
      </c>
      <c r="D21">
        <v>109.376</v>
      </c>
      <c r="F21">
        <v>41.17</v>
      </c>
      <c r="G21">
        <v>60.768999999999998</v>
      </c>
      <c r="H21">
        <v>34.927999999999997</v>
      </c>
      <c r="I21">
        <v>70.091999999999999</v>
      </c>
      <c r="L21">
        <v>41.16</v>
      </c>
      <c r="M21">
        <v>136.59</v>
      </c>
      <c r="N21">
        <v>58.661000000000001</v>
      </c>
      <c r="O21">
        <v>148.66</v>
      </c>
      <c r="R21">
        <f t="shared" si="0"/>
        <v>41.163333333333334</v>
      </c>
      <c r="S21">
        <f t="shared" si="0"/>
        <v>101.5161997511036</v>
      </c>
      <c r="T21">
        <f t="shared" si="0"/>
        <v>67.655000000000001</v>
      </c>
      <c r="U21">
        <f t="shared" si="0"/>
        <v>109.376</v>
      </c>
    </row>
    <row r="22" spans="1:21" x14ac:dyDescent="0.25">
      <c r="A22">
        <v>18</v>
      </c>
      <c r="B22">
        <v>42.16</v>
      </c>
      <c r="C22">
        <v>121.28462052505965</v>
      </c>
      <c r="D22">
        <v>115.8925</v>
      </c>
      <c r="F22">
        <v>42.17</v>
      </c>
      <c r="G22">
        <v>70.817999999999998</v>
      </c>
      <c r="H22">
        <v>43.430999999999997</v>
      </c>
      <c r="I22">
        <v>83.075000000000003</v>
      </c>
      <c r="L22">
        <v>42.16</v>
      </c>
      <c r="M22">
        <v>135.52000000000001</v>
      </c>
      <c r="N22">
        <v>61.241</v>
      </c>
      <c r="O22">
        <v>148.71</v>
      </c>
      <c r="R22">
        <f t="shared" si="0"/>
        <v>42.163333333333334</v>
      </c>
      <c r="S22">
        <f t="shared" si="0"/>
        <v>109.2075401750199</v>
      </c>
      <c r="T22">
        <f t="shared" si="0"/>
        <v>73.521500000000003</v>
      </c>
      <c r="U22">
        <f t="shared" si="0"/>
        <v>115.89250000000001</v>
      </c>
    </row>
    <row r="23" spans="1:21" x14ac:dyDescent="0.25">
      <c r="A23">
        <v>19</v>
      </c>
      <c r="B23">
        <v>43.17</v>
      </c>
      <c r="C23">
        <v>136.5911757078068</v>
      </c>
      <c r="D23">
        <v>130.102</v>
      </c>
      <c r="F23">
        <v>43.17</v>
      </c>
      <c r="G23">
        <v>81.968999999999994</v>
      </c>
      <c r="H23">
        <v>47.811999999999998</v>
      </c>
      <c r="I23">
        <v>94.894000000000005</v>
      </c>
      <c r="L23">
        <v>43.16</v>
      </c>
      <c r="M23">
        <v>149.77000000000001</v>
      </c>
      <c r="N23">
        <v>69.966999999999999</v>
      </c>
      <c r="O23">
        <v>165.31</v>
      </c>
      <c r="R23">
        <f t="shared" si="0"/>
        <v>43.166666666666664</v>
      </c>
      <c r="S23">
        <f t="shared" si="0"/>
        <v>122.7767252359356</v>
      </c>
      <c r="T23">
        <f t="shared" si="0"/>
        <v>82.626999999999995</v>
      </c>
      <c r="U23">
        <f t="shared" si="0"/>
        <v>130.102</v>
      </c>
    </row>
    <row r="24" spans="1:21" x14ac:dyDescent="0.25">
      <c r="A24">
        <v>20</v>
      </c>
      <c r="B24">
        <v>44.16</v>
      </c>
      <c r="C24">
        <v>143.94104682266973</v>
      </c>
      <c r="D24">
        <v>138.02499999999998</v>
      </c>
      <c r="F24">
        <v>44.18</v>
      </c>
      <c r="G24">
        <v>88.225999999999999</v>
      </c>
      <c r="H24">
        <v>50.337000000000003</v>
      </c>
      <c r="I24">
        <v>101.58</v>
      </c>
      <c r="L24">
        <v>44.16</v>
      </c>
      <c r="M24">
        <v>159.25</v>
      </c>
      <c r="N24">
        <v>71.251999999999995</v>
      </c>
      <c r="O24">
        <v>174.47</v>
      </c>
      <c r="R24">
        <f t="shared" si="0"/>
        <v>44.166666666666664</v>
      </c>
      <c r="S24">
        <f t="shared" si="0"/>
        <v>130.4723489408899</v>
      </c>
      <c r="T24">
        <f t="shared" si="0"/>
        <v>86.537999999999997</v>
      </c>
      <c r="U24">
        <f t="shared" si="0"/>
        <v>138.02500000000001</v>
      </c>
    </row>
    <row r="25" spans="1:21" x14ac:dyDescent="0.25">
      <c r="A25">
        <v>21</v>
      </c>
      <c r="B25">
        <v>45.17</v>
      </c>
      <c r="C25">
        <v>156.67542071739857</v>
      </c>
      <c r="D25">
        <v>146.04499999999999</v>
      </c>
      <c r="F25">
        <v>45.17</v>
      </c>
      <c r="G25">
        <v>94.585999999999999</v>
      </c>
      <c r="H25">
        <v>52.177999999999997</v>
      </c>
      <c r="I25">
        <v>108.02</v>
      </c>
      <c r="L25">
        <v>45.16</v>
      </c>
      <c r="M25">
        <v>165.1</v>
      </c>
      <c r="N25">
        <v>81.39</v>
      </c>
      <c r="O25">
        <v>184.07</v>
      </c>
      <c r="R25">
        <f t="shared" si="0"/>
        <v>45.166666666666664</v>
      </c>
      <c r="S25">
        <f t="shared" si="0"/>
        <v>138.78714023913287</v>
      </c>
      <c r="T25">
        <f t="shared" si="0"/>
        <v>93.204333333333338</v>
      </c>
      <c r="U25">
        <f t="shared" si="0"/>
        <v>146.04499999999999</v>
      </c>
    </row>
    <row r="26" spans="1:21" x14ac:dyDescent="0.25">
      <c r="A26">
        <v>22</v>
      </c>
      <c r="B26">
        <v>46.17</v>
      </c>
      <c r="C26">
        <v>162.8021190426465</v>
      </c>
      <c r="D26">
        <v>155.255</v>
      </c>
      <c r="F26">
        <v>46.17</v>
      </c>
      <c r="G26">
        <v>98.531000000000006</v>
      </c>
      <c r="H26">
        <v>52.113</v>
      </c>
      <c r="I26">
        <v>111.46</v>
      </c>
      <c r="L26">
        <v>46.16</v>
      </c>
      <c r="M26">
        <v>180.93</v>
      </c>
      <c r="N26">
        <v>82.977999999999994</v>
      </c>
      <c r="O26">
        <v>199.05</v>
      </c>
      <c r="R26">
        <f t="shared" si="0"/>
        <v>46.166666666666664</v>
      </c>
      <c r="S26">
        <f t="shared" si="0"/>
        <v>147.42103968088216</v>
      </c>
      <c r="T26">
        <f t="shared" si="0"/>
        <v>96.781999999999996</v>
      </c>
      <c r="U26">
        <f t="shared" si="0"/>
        <v>155.255</v>
      </c>
    </row>
    <row r="27" spans="1:21" x14ac:dyDescent="0.25">
      <c r="A27">
        <v>23</v>
      </c>
      <c r="B27">
        <v>47.17</v>
      </c>
      <c r="C27">
        <v>173.41420614305059</v>
      </c>
      <c r="D27">
        <v>166.39500000000001</v>
      </c>
      <c r="F27">
        <v>47.17</v>
      </c>
      <c r="G27">
        <v>106.02</v>
      </c>
      <c r="H27">
        <v>56.582000000000001</v>
      </c>
      <c r="I27">
        <v>120.17</v>
      </c>
      <c r="L27">
        <v>47.16</v>
      </c>
      <c r="M27">
        <v>193.81</v>
      </c>
      <c r="N27">
        <v>87.429000000000002</v>
      </c>
      <c r="O27">
        <v>212.62</v>
      </c>
      <c r="R27">
        <f t="shared" si="0"/>
        <v>47.166666666666664</v>
      </c>
      <c r="S27">
        <f t="shared" si="0"/>
        <v>157.74806871435018</v>
      </c>
      <c r="T27">
        <f t="shared" si="0"/>
        <v>103.46866666666666</v>
      </c>
      <c r="U27">
        <f t="shared" si="0"/>
        <v>166.39500000000001</v>
      </c>
    </row>
    <row r="28" spans="1:21" x14ac:dyDescent="0.25">
      <c r="A28">
        <v>24</v>
      </c>
      <c r="B28">
        <v>48.16</v>
      </c>
      <c r="C28">
        <v>182.52738606020398</v>
      </c>
      <c r="D28">
        <v>172.77500000000001</v>
      </c>
      <c r="F28">
        <v>48.17</v>
      </c>
      <c r="G28">
        <v>110.94</v>
      </c>
      <c r="H28">
        <v>57.116999999999997</v>
      </c>
      <c r="I28">
        <v>124.78</v>
      </c>
      <c r="L28">
        <v>48.16</v>
      </c>
      <c r="M28">
        <v>201.07</v>
      </c>
      <c r="N28">
        <v>91.15</v>
      </c>
      <c r="O28">
        <v>220.77</v>
      </c>
      <c r="R28">
        <f t="shared" si="0"/>
        <v>48.163333333333334</v>
      </c>
      <c r="S28">
        <f t="shared" si="0"/>
        <v>164.84579535340131</v>
      </c>
      <c r="T28">
        <f t="shared" si="0"/>
        <v>107.01400000000001</v>
      </c>
      <c r="U28">
        <f t="shared" si="0"/>
        <v>172.77500000000001</v>
      </c>
    </row>
    <row r="29" spans="1:21" x14ac:dyDescent="0.25">
      <c r="A29">
        <v>25</v>
      </c>
      <c r="B29">
        <v>49.17</v>
      </c>
      <c r="C29">
        <v>194.99180515686524</v>
      </c>
      <c r="D29">
        <v>183.61</v>
      </c>
      <c r="F29">
        <v>49.17</v>
      </c>
      <c r="G29">
        <v>121.64</v>
      </c>
      <c r="H29">
        <v>64.046000000000006</v>
      </c>
      <c r="I29">
        <v>137.47</v>
      </c>
      <c r="L29">
        <v>49.16</v>
      </c>
      <c r="M29">
        <v>209.98</v>
      </c>
      <c r="N29">
        <v>93.238</v>
      </c>
      <c r="O29">
        <v>229.75</v>
      </c>
      <c r="R29">
        <f t="shared" si="0"/>
        <v>49.166666666666664</v>
      </c>
      <c r="S29">
        <f t="shared" si="0"/>
        <v>175.53726838562173</v>
      </c>
      <c r="T29">
        <f t="shared" si="0"/>
        <v>113.63133333333333</v>
      </c>
      <c r="U29">
        <f t="shared" si="0"/>
        <v>183.61</v>
      </c>
    </row>
    <row r="30" spans="1:21" x14ac:dyDescent="0.25">
      <c r="A30">
        <v>26</v>
      </c>
      <c r="B30">
        <v>50.17</v>
      </c>
      <c r="C30">
        <v>200.89071876586027</v>
      </c>
      <c r="D30">
        <v>191.29999999999998</v>
      </c>
      <c r="F30">
        <v>50.17</v>
      </c>
      <c r="G30">
        <v>126.51</v>
      </c>
      <c r="H30">
        <v>66.510999999999996</v>
      </c>
      <c r="I30">
        <v>142.91999999999999</v>
      </c>
      <c r="L30">
        <v>50.16</v>
      </c>
      <c r="M30">
        <v>219.08</v>
      </c>
      <c r="N30">
        <v>97.218000000000004</v>
      </c>
      <c r="O30">
        <v>239.68</v>
      </c>
      <c r="R30">
        <f t="shared" si="0"/>
        <v>50.166666666666664</v>
      </c>
      <c r="S30">
        <f t="shared" si="0"/>
        <v>182.1602395886201</v>
      </c>
      <c r="T30">
        <f t="shared" si="0"/>
        <v>118.343</v>
      </c>
      <c r="U30">
        <f t="shared" si="0"/>
        <v>191.3</v>
      </c>
    </row>
    <row r="31" spans="1:21" x14ac:dyDescent="0.25">
      <c r="A31">
        <v>27</v>
      </c>
      <c r="B31">
        <v>51.17</v>
      </c>
      <c r="C31">
        <v>186.5671041098156</v>
      </c>
      <c r="D31">
        <v>191.25</v>
      </c>
      <c r="F31">
        <v>51.17</v>
      </c>
      <c r="G31">
        <v>127.34</v>
      </c>
      <c r="H31">
        <v>60.179000000000002</v>
      </c>
      <c r="I31">
        <v>140.85</v>
      </c>
      <c r="L31">
        <v>51.16</v>
      </c>
      <c r="M31">
        <v>221.25</v>
      </c>
      <c r="N31">
        <v>97.176000000000002</v>
      </c>
      <c r="O31">
        <v>241.65</v>
      </c>
      <c r="R31">
        <f t="shared" si="0"/>
        <v>51.166666666666664</v>
      </c>
      <c r="S31">
        <f t="shared" si="0"/>
        <v>178.38570136993852</v>
      </c>
      <c r="T31">
        <f t="shared" si="0"/>
        <v>116.20166666666667</v>
      </c>
      <c r="U31">
        <f t="shared" si="0"/>
        <v>191.25</v>
      </c>
    </row>
    <row r="32" spans="1:21" x14ac:dyDescent="0.25">
      <c r="A32">
        <v>28</v>
      </c>
      <c r="B32">
        <v>52.17</v>
      </c>
      <c r="C32">
        <v>196.27323529411765</v>
      </c>
      <c r="D32">
        <v>197.16000000000003</v>
      </c>
      <c r="F32">
        <v>52.17</v>
      </c>
      <c r="G32">
        <v>130.61000000000001</v>
      </c>
      <c r="H32">
        <v>61.494999999999997</v>
      </c>
      <c r="I32">
        <v>144.36000000000001</v>
      </c>
      <c r="L32">
        <v>52.17</v>
      </c>
      <c r="M32">
        <v>227.16</v>
      </c>
      <c r="N32">
        <v>104.29</v>
      </c>
      <c r="O32">
        <v>249.96</v>
      </c>
      <c r="R32">
        <f t="shared" si="0"/>
        <v>52.169999999999995</v>
      </c>
      <c r="S32">
        <f t="shared" si="0"/>
        <v>184.68107843137253</v>
      </c>
      <c r="T32">
        <f t="shared" si="0"/>
        <v>120.98166666666668</v>
      </c>
      <c r="U32">
        <f t="shared" si="0"/>
        <v>197.16000000000003</v>
      </c>
    </row>
    <row r="33" spans="1:21" x14ac:dyDescent="0.25">
      <c r="A33">
        <v>29</v>
      </c>
      <c r="B33">
        <v>53.17</v>
      </c>
      <c r="C33">
        <v>199.18958484092329</v>
      </c>
      <c r="D33">
        <v>203.65</v>
      </c>
      <c r="F33">
        <v>53.17</v>
      </c>
      <c r="G33">
        <v>136.44999999999999</v>
      </c>
      <c r="H33">
        <v>65.096000000000004</v>
      </c>
      <c r="I33">
        <v>151.18</v>
      </c>
      <c r="L33">
        <v>53.16</v>
      </c>
      <c r="M33">
        <v>235.48</v>
      </c>
      <c r="N33">
        <v>100.71</v>
      </c>
      <c r="O33">
        <v>256.12</v>
      </c>
      <c r="R33">
        <f t="shared" si="0"/>
        <v>53.166666666666664</v>
      </c>
      <c r="S33">
        <f t="shared" si="0"/>
        <v>190.37319494697442</v>
      </c>
      <c r="T33">
        <f t="shared" si="0"/>
        <v>123.15199999999999</v>
      </c>
      <c r="U33">
        <f t="shared" si="0"/>
        <v>203.65</v>
      </c>
    </row>
    <row r="34" spans="1:21" x14ac:dyDescent="0.25">
      <c r="A34">
        <v>30</v>
      </c>
      <c r="B34">
        <v>54.17</v>
      </c>
      <c r="C34">
        <v>197.18395175771656</v>
      </c>
      <c r="D34">
        <v>208.89999999999998</v>
      </c>
      <c r="F34">
        <v>54.17</v>
      </c>
      <c r="G34">
        <v>141.43</v>
      </c>
      <c r="H34">
        <v>66.998000000000005</v>
      </c>
      <c r="I34">
        <v>156.49</v>
      </c>
      <c r="L34">
        <v>54.17</v>
      </c>
      <c r="M34">
        <v>239.44</v>
      </c>
      <c r="N34">
        <v>104.66</v>
      </c>
      <c r="O34">
        <v>261.31</v>
      </c>
      <c r="R34">
        <f t="shared" si="0"/>
        <v>54.169999999999995</v>
      </c>
      <c r="S34">
        <f t="shared" si="0"/>
        <v>192.6846505859055</v>
      </c>
      <c r="T34">
        <f t="shared" si="0"/>
        <v>126.85266666666666</v>
      </c>
      <c r="U34">
        <f t="shared" si="0"/>
        <v>208.9</v>
      </c>
    </row>
    <row r="35" spans="1:21" x14ac:dyDescent="0.25">
      <c r="A35">
        <v>31</v>
      </c>
      <c r="B35">
        <v>55.17</v>
      </c>
      <c r="C35">
        <v>192.81907192510889</v>
      </c>
      <c r="D35">
        <v>213.47000000000003</v>
      </c>
      <c r="F35">
        <v>55.17</v>
      </c>
      <c r="G35">
        <v>148.69999999999999</v>
      </c>
      <c r="H35">
        <v>66.981999999999999</v>
      </c>
      <c r="I35">
        <v>163.09</v>
      </c>
      <c r="L35">
        <v>55.17</v>
      </c>
      <c r="M35">
        <v>240.06</v>
      </c>
      <c r="N35">
        <v>109.47</v>
      </c>
      <c r="O35">
        <v>263.85000000000002</v>
      </c>
      <c r="R35">
        <f t="shared" si="0"/>
        <v>55.169999999999995</v>
      </c>
      <c r="S35">
        <f t="shared" si="0"/>
        <v>193.85969064170294</v>
      </c>
      <c r="T35">
        <f t="shared" si="0"/>
        <v>129.97400000000002</v>
      </c>
      <c r="U35">
        <f t="shared" si="0"/>
        <v>213.47000000000003</v>
      </c>
    </row>
    <row r="36" spans="1:21" x14ac:dyDescent="0.25">
      <c r="A36">
        <v>32</v>
      </c>
      <c r="B36">
        <v>56.17</v>
      </c>
      <c r="C36">
        <v>191.68001896817253</v>
      </c>
      <c r="D36">
        <v>203.75999999999996</v>
      </c>
      <c r="F36">
        <v>56.17</v>
      </c>
      <c r="G36">
        <v>138.08000000000001</v>
      </c>
      <c r="H36">
        <v>68.846999999999994</v>
      </c>
      <c r="I36">
        <v>154.29</v>
      </c>
      <c r="L36">
        <v>56.17</v>
      </c>
      <c r="M36">
        <v>232.91</v>
      </c>
      <c r="N36">
        <v>99.382000000000005</v>
      </c>
      <c r="O36">
        <v>253.23</v>
      </c>
      <c r="R36">
        <f t="shared" si="0"/>
        <v>56.169999999999995</v>
      </c>
      <c r="S36">
        <f t="shared" si="0"/>
        <v>187.55667298939082</v>
      </c>
      <c r="T36">
        <f t="shared" si="0"/>
        <v>123.99633333333333</v>
      </c>
      <c r="U36">
        <f t="shared" si="0"/>
        <v>203.76</v>
      </c>
    </row>
    <row r="37" spans="1:21" x14ac:dyDescent="0.25">
      <c r="A37">
        <v>33</v>
      </c>
      <c r="B37">
        <v>57.17</v>
      </c>
      <c r="C37">
        <v>170.6358688935282</v>
      </c>
      <c r="D37">
        <v>199.66499999999999</v>
      </c>
      <c r="F37">
        <v>57.17</v>
      </c>
      <c r="G37">
        <v>131.87</v>
      </c>
      <c r="H37">
        <v>61.868000000000002</v>
      </c>
      <c r="I37">
        <v>145.66</v>
      </c>
      <c r="L37">
        <v>57.17</v>
      </c>
      <c r="M37">
        <v>236.01</v>
      </c>
      <c r="N37">
        <v>92.98</v>
      </c>
      <c r="O37">
        <v>253.67</v>
      </c>
      <c r="R37">
        <f t="shared" si="0"/>
        <v>57.169999999999995</v>
      </c>
      <c r="S37">
        <f t="shared" si="0"/>
        <v>179.50528963117608</v>
      </c>
      <c r="T37">
        <f t="shared" si="0"/>
        <v>118.17100000000001</v>
      </c>
      <c r="U37">
        <f t="shared" si="0"/>
        <v>199.66499999999999</v>
      </c>
    </row>
    <row r="38" spans="1:21" x14ac:dyDescent="0.25">
      <c r="A38">
        <v>34</v>
      </c>
      <c r="B38">
        <v>58.17</v>
      </c>
      <c r="C38">
        <v>174.15076107127797</v>
      </c>
      <c r="D38">
        <v>197.17499999999998</v>
      </c>
      <c r="F38">
        <v>58.17</v>
      </c>
      <c r="G38">
        <v>133.13999999999999</v>
      </c>
      <c r="H38">
        <v>63.185000000000002</v>
      </c>
      <c r="I38">
        <v>147.37</v>
      </c>
      <c r="L38">
        <v>58.17</v>
      </c>
      <c r="M38">
        <v>225.98</v>
      </c>
      <c r="N38">
        <v>99.643000000000001</v>
      </c>
      <c r="O38">
        <v>246.98</v>
      </c>
      <c r="R38">
        <f t="shared" si="0"/>
        <v>58.169999999999995</v>
      </c>
      <c r="S38">
        <f t="shared" si="0"/>
        <v>177.75692035709267</v>
      </c>
      <c r="T38">
        <f t="shared" si="0"/>
        <v>120.00100000000002</v>
      </c>
      <c r="U38">
        <f t="shared" si="0"/>
        <v>197.17500000000001</v>
      </c>
    </row>
    <row r="39" spans="1:21" x14ac:dyDescent="0.25">
      <c r="A39">
        <v>35</v>
      </c>
      <c r="B39">
        <v>59.17</v>
      </c>
      <c r="C39">
        <v>178.89089866650653</v>
      </c>
      <c r="D39">
        <v>185.07999999999998</v>
      </c>
      <c r="F39">
        <v>59.17</v>
      </c>
      <c r="G39">
        <v>128.88</v>
      </c>
      <c r="H39">
        <v>62.054000000000002</v>
      </c>
      <c r="I39">
        <v>143.04</v>
      </c>
      <c r="L39">
        <v>59.17</v>
      </c>
      <c r="M39">
        <v>202.58</v>
      </c>
      <c r="N39">
        <v>102.7</v>
      </c>
      <c r="O39">
        <v>227.12</v>
      </c>
      <c r="R39">
        <f t="shared" si="0"/>
        <v>59.169999999999995</v>
      </c>
      <c r="S39">
        <f t="shared" si="0"/>
        <v>170.11696622216883</v>
      </c>
      <c r="T39">
        <f t="shared" si="0"/>
        <v>116.61133333333333</v>
      </c>
      <c r="U39">
        <f t="shared" si="0"/>
        <v>185.07999999999998</v>
      </c>
    </row>
    <row r="40" spans="1:21" x14ac:dyDescent="0.25">
      <c r="A40">
        <v>36</v>
      </c>
      <c r="B40">
        <v>60.17</v>
      </c>
      <c r="C40">
        <v>159.7482946217861</v>
      </c>
      <c r="D40">
        <v>178.63499999999999</v>
      </c>
      <c r="F40">
        <v>60.17</v>
      </c>
      <c r="G40">
        <v>123.05</v>
      </c>
      <c r="H40">
        <v>62.523000000000003</v>
      </c>
      <c r="I40">
        <v>138.02000000000001</v>
      </c>
      <c r="L40">
        <v>60.17</v>
      </c>
      <c r="M40">
        <v>201.21</v>
      </c>
      <c r="N40">
        <v>87.096999999999994</v>
      </c>
      <c r="O40">
        <v>219.25</v>
      </c>
      <c r="R40">
        <f t="shared" si="0"/>
        <v>60.169999999999995</v>
      </c>
      <c r="S40">
        <f t="shared" si="0"/>
        <v>161.33609820726204</v>
      </c>
      <c r="T40">
        <f t="shared" si="0"/>
        <v>109.41833333333334</v>
      </c>
      <c r="U40">
        <f t="shared" si="0"/>
        <v>178.63499999999999</v>
      </c>
    </row>
    <row r="41" spans="1:21" x14ac:dyDescent="0.25">
      <c r="A41">
        <v>37</v>
      </c>
      <c r="B41">
        <v>61.17</v>
      </c>
      <c r="C41">
        <v>142.15013777571704</v>
      </c>
      <c r="D41">
        <v>160.01</v>
      </c>
      <c r="F41">
        <v>61.17</v>
      </c>
      <c r="G41">
        <v>111.09</v>
      </c>
      <c r="H41">
        <v>54.411999999999999</v>
      </c>
      <c r="I41">
        <v>123.7</v>
      </c>
      <c r="L41">
        <v>61.17</v>
      </c>
      <c r="M41">
        <v>179.75</v>
      </c>
      <c r="N41">
        <v>78.927999999999997</v>
      </c>
      <c r="O41">
        <v>196.32</v>
      </c>
      <c r="R41">
        <f t="shared" si="0"/>
        <v>61.169999999999995</v>
      </c>
      <c r="S41">
        <f t="shared" si="0"/>
        <v>144.33004592523901</v>
      </c>
      <c r="T41">
        <f t="shared" si="0"/>
        <v>97.783333333333346</v>
      </c>
      <c r="U41">
        <f t="shared" si="0"/>
        <v>160.01</v>
      </c>
    </row>
    <row r="42" spans="1:21" x14ac:dyDescent="0.25">
      <c r="A42">
        <v>38</v>
      </c>
      <c r="B42">
        <v>62.17</v>
      </c>
      <c r="C42">
        <v>125.45099362708149</v>
      </c>
      <c r="D42">
        <v>141.85</v>
      </c>
      <c r="F42">
        <v>62.17</v>
      </c>
      <c r="G42">
        <v>92.6</v>
      </c>
      <c r="H42">
        <v>41.258000000000003</v>
      </c>
      <c r="I42">
        <v>101.38</v>
      </c>
      <c r="L42">
        <v>62.17</v>
      </c>
      <c r="M42">
        <v>166.22</v>
      </c>
      <c r="N42">
        <v>74.921999999999997</v>
      </c>
      <c r="O42">
        <v>182.32</v>
      </c>
      <c r="R42">
        <f t="shared" si="0"/>
        <v>62.169999999999995</v>
      </c>
      <c r="S42">
        <f t="shared" si="0"/>
        <v>128.09033120902714</v>
      </c>
      <c r="T42">
        <f t="shared" si="0"/>
        <v>86.009999999999991</v>
      </c>
      <c r="U42">
        <f t="shared" si="0"/>
        <v>141.85</v>
      </c>
    </row>
    <row r="43" spans="1:21" x14ac:dyDescent="0.25">
      <c r="A43">
        <v>39</v>
      </c>
      <c r="B43">
        <v>63.17</v>
      </c>
      <c r="C43">
        <v>118.77674817541822</v>
      </c>
      <c r="D43">
        <v>125.85000000000002</v>
      </c>
      <c r="F43">
        <v>63.17</v>
      </c>
      <c r="G43">
        <v>85.771000000000001</v>
      </c>
      <c r="H43">
        <v>41.4</v>
      </c>
      <c r="I43">
        <v>95.24</v>
      </c>
      <c r="L43">
        <v>63.17</v>
      </c>
      <c r="M43">
        <v>138.11000000000001</v>
      </c>
      <c r="N43">
        <v>73.528000000000006</v>
      </c>
      <c r="O43">
        <v>156.46</v>
      </c>
      <c r="R43">
        <f t="shared" si="0"/>
        <v>63.169999999999995</v>
      </c>
      <c r="S43">
        <f t="shared" si="0"/>
        <v>114.21924939180609</v>
      </c>
      <c r="T43">
        <f t="shared" si="0"/>
        <v>80.259333333333345</v>
      </c>
      <c r="U43">
        <f t="shared" si="0"/>
        <v>125.85</v>
      </c>
    </row>
    <row r="44" spans="1:21" x14ac:dyDescent="0.25">
      <c r="A44">
        <v>40</v>
      </c>
      <c r="B44">
        <v>64.17</v>
      </c>
      <c r="C44">
        <v>124.55559743837961</v>
      </c>
      <c r="D44">
        <v>120.82600000000001</v>
      </c>
      <c r="F44">
        <v>64.17</v>
      </c>
      <c r="G44">
        <v>83.418000000000006</v>
      </c>
      <c r="H44">
        <v>43.786999999999999</v>
      </c>
      <c r="I44">
        <v>94.212000000000003</v>
      </c>
      <c r="L44">
        <v>64.17</v>
      </c>
      <c r="M44">
        <v>132.1</v>
      </c>
      <c r="N44">
        <v>65.486999999999995</v>
      </c>
      <c r="O44">
        <v>147.44</v>
      </c>
      <c r="R44">
        <f t="shared" si="0"/>
        <v>64.17</v>
      </c>
      <c r="S44">
        <f t="shared" si="0"/>
        <v>113.35786581279319</v>
      </c>
      <c r="T44">
        <f t="shared" si="0"/>
        <v>76.7</v>
      </c>
      <c r="U44">
        <f t="shared" si="0"/>
        <v>120.82599999999999</v>
      </c>
    </row>
    <row r="45" spans="1:21" x14ac:dyDescent="0.25">
      <c r="A45">
        <v>41</v>
      </c>
      <c r="B45">
        <v>65.17</v>
      </c>
      <c r="C45">
        <v>101.98107313977471</v>
      </c>
      <c r="D45">
        <v>101.87849999999999</v>
      </c>
      <c r="F45">
        <v>65.17</v>
      </c>
      <c r="G45">
        <v>78.59</v>
      </c>
      <c r="H45">
        <v>41.87</v>
      </c>
      <c r="I45">
        <v>89.046999999999997</v>
      </c>
      <c r="L45">
        <v>65.17</v>
      </c>
      <c r="M45">
        <v>100.64</v>
      </c>
      <c r="N45">
        <v>55.052</v>
      </c>
      <c r="O45">
        <v>114.71</v>
      </c>
      <c r="R45">
        <f t="shared" si="0"/>
        <v>65.17</v>
      </c>
      <c r="S45">
        <f t="shared" si="0"/>
        <v>93.737024379924904</v>
      </c>
      <c r="T45">
        <f t="shared" si="0"/>
        <v>66.266833333333324</v>
      </c>
      <c r="U45">
        <f t="shared" si="0"/>
        <v>101.8785</v>
      </c>
    </row>
    <row r="46" spans="1:21" x14ac:dyDescent="0.25">
      <c r="A46">
        <v>42</v>
      </c>
      <c r="B46">
        <v>66.17</v>
      </c>
      <c r="C46">
        <v>85.559769646808164</v>
      </c>
      <c r="D46">
        <v>89.850999999999999</v>
      </c>
      <c r="F46">
        <v>66.17</v>
      </c>
      <c r="G46">
        <v>70.299000000000007</v>
      </c>
      <c r="H46">
        <v>38.052999999999997</v>
      </c>
      <c r="I46">
        <v>79.936999999999998</v>
      </c>
      <c r="L46">
        <v>66.17</v>
      </c>
      <c r="M46">
        <v>86.981999999999999</v>
      </c>
      <c r="N46">
        <v>48.86</v>
      </c>
      <c r="O46">
        <v>99.765000000000001</v>
      </c>
      <c r="R46">
        <f t="shared" si="0"/>
        <v>66.17</v>
      </c>
      <c r="S46">
        <f t="shared" si="0"/>
        <v>80.946923215602723</v>
      </c>
      <c r="T46">
        <f t="shared" si="0"/>
        <v>58.921333333333337</v>
      </c>
      <c r="U46">
        <f t="shared" si="0"/>
        <v>89.850999999999999</v>
      </c>
    </row>
    <row r="47" spans="1:21" x14ac:dyDescent="0.25">
      <c r="A47">
        <v>43</v>
      </c>
      <c r="B47">
        <v>67.17</v>
      </c>
      <c r="C47">
        <v>67.438015452730269</v>
      </c>
      <c r="D47">
        <v>78.42349999999999</v>
      </c>
      <c r="F47">
        <v>67.17</v>
      </c>
      <c r="G47">
        <v>68.730999999999995</v>
      </c>
      <c r="H47">
        <v>31.617000000000001</v>
      </c>
      <c r="I47">
        <v>75.655000000000001</v>
      </c>
      <c r="L47">
        <v>67.17</v>
      </c>
      <c r="M47">
        <v>72.683999999999997</v>
      </c>
      <c r="N47">
        <v>36.183</v>
      </c>
      <c r="O47">
        <v>81.191999999999993</v>
      </c>
      <c r="R47">
        <f t="shared" si="0"/>
        <v>67.17</v>
      </c>
      <c r="S47">
        <f t="shared" si="0"/>
        <v>69.617671817576749</v>
      </c>
      <c r="T47">
        <f t="shared" si="0"/>
        <v>48.741166666666665</v>
      </c>
      <c r="U47">
        <f t="shared" si="0"/>
        <v>78.42349999999999</v>
      </c>
    </row>
    <row r="48" spans="1:21" x14ac:dyDescent="0.25">
      <c r="A48">
        <v>44</v>
      </c>
      <c r="B48">
        <v>68.17</v>
      </c>
      <c r="C48">
        <v>65.189354810761515</v>
      </c>
      <c r="D48">
        <v>73.495000000000005</v>
      </c>
      <c r="F48">
        <v>68.17</v>
      </c>
      <c r="G48">
        <v>65.757000000000005</v>
      </c>
      <c r="H48">
        <v>33.366</v>
      </c>
      <c r="I48">
        <v>73.738</v>
      </c>
      <c r="L48">
        <v>68.17</v>
      </c>
      <c r="M48">
        <v>63.735999999999997</v>
      </c>
      <c r="N48">
        <v>36.103000000000002</v>
      </c>
      <c r="O48">
        <v>73.251999999999995</v>
      </c>
      <c r="R48">
        <f t="shared" si="0"/>
        <v>68.17</v>
      </c>
      <c r="S48">
        <f t="shared" si="0"/>
        <v>64.894118270253841</v>
      </c>
      <c r="T48">
        <f t="shared" si="0"/>
        <v>47.654666666666664</v>
      </c>
      <c r="U48">
        <f t="shared" si="0"/>
        <v>73.495000000000005</v>
      </c>
    </row>
    <row r="49" spans="1:21" x14ac:dyDescent="0.25">
      <c r="A49">
        <v>45</v>
      </c>
      <c r="B49">
        <v>69.17</v>
      </c>
      <c r="C49">
        <v>65.02874446800665</v>
      </c>
      <c r="D49">
        <v>68.281000000000006</v>
      </c>
      <c r="F49">
        <v>69.17</v>
      </c>
      <c r="G49">
        <v>61.86</v>
      </c>
      <c r="H49">
        <v>37.411999999999999</v>
      </c>
      <c r="I49">
        <v>72.293999999999997</v>
      </c>
      <c r="L49">
        <v>69.17</v>
      </c>
      <c r="M49">
        <v>54.622999999999998</v>
      </c>
      <c r="N49">
        <v>33.863</v>
      </c>
      <c r="O49">
        <v>64.268000000000001</v>
      </c>
      <c r="R49">
        <f t="shared" si="0"/>
        <v>69.17</v>
      </c>
      <c r="S49">
        <f t="shared" si="0"/>
        <v>60.503914822668882</v>
      </c>
      <c r="T49">
        <f t="shared" si="0"/>
        <v>46.518666666666668</v>
      </c>
      <c r="U49">
        <f t="shared" si="0"/>
        <v>68.281000000000006</v>
      </c>
    </row>
    <row r="50" spans="1:21" x14ac:dyDescent="0.25">
      <c r="A50">
        <v>46</v>
      </c>
      <c r="B50">
        <v>70.17</v>
      </c>
      <c r="C50">
        <v>52.276655876494026</v>
      </c>
      <c r="D50">
        <v>62.341499999999996</v>
      </c>
      <c r="F50">
        <v>70.17</v>
      </c>
      <c r="G50">
        <v>57.893000000000001</v>
      </c>
      <c r="H50">
        <v>27.869</v>
      </c>
      <c r="I50">
        <v>64.251999999999995</v>
      </c>
      <c r="L50">
        <v>70.17</v>
      </c>
      <c r="M50">
        <v>53.332999999999998</v>
      </c>
      <c r="N50">
        <v>28.416</v>
      </c>
      <c r="O50">
        <v>60.430999999999997</v>
      </c>
      <c r="R50">
        <f t="shared" si="0"/>
        <v>70.17</v>
      </c>
      <c r="S50">
        <f t="shared" si="0"/>
        <v>54.500885292164675</v>
      </c>
      <c r="T50">
        <f t="shared" si="0"/>
        <v>39.542166666666667</v>
      </c>
      <c r="U50">
        <f t="shared" si="0"/>
        <v>62.341499999999996</v>
      </c>
    </row>
    <row r="51" spans="1:21" x14ac:dyDescent="0.25">
      <c r="A51">
        <v>47</v>
      </c>
      <c r="B51">
        <v>71.17</v>
      </c>
      <c r="C51">
        <v>52.67710575331126</v>
      </c>
      <c r="D51">
        <v>63.037999999999997</v>
      </c>
      <c r="F51">
        <v>71.17</v>
      </c>
      <c r="G51">
        <v>59.027000000000001</v>
      </c>
      <c r="H51">
        <v>28.762</v>
      </c>
      <c r="I51">
        <v>65.662000000000006</v>
      </c>
      <c r="L51">
        <v>71.17</v>
      </c>
      <c r="M51">
        <v>52.402999999999999</v>
      </c>
      <c r="N51">
        <v>30.062999999999999</v>
      </c>
      <c r="O51">
        <v>60.414000000000001</v>
      </c>
      <c r="R51">
        <f t="shared" si="0"/>
        <v>71.17</v>
      </c>
      <c r="S51">
        <f t="shared" si="0"/>
        <v>54.702368584437089</v>
      </c>
      <c r="T51">
        <f t="shared" si="0"/>
        <v>40.621000000000002</v>
      </c>
      <c r="U51">
        <f t="shared" si="0"/>
        <v>63.038000000000004</v>
      </c>
    </row>
    <row r="52" spans="1:21" x14ac:dyDescent="0.25">
      <c r="A52">
        <v>48</v>
      </c>
      <c r="B52">
        <v>72.17</v>
      </c>
      <c r="C52">
        <v>51.029692304252066</v>
      </c>
      <c r="D52">
        <v>63.122</v>
      </c>
      <c r="F52">
        <v>72.17</v>
      </c>
      <c r="G52">
        <v>53.691000000000003</v>
      </c>
      <c r="H52">
        <v>30.905000000000001</v>
      </c>
      <c r="I52">
        <v>61.95</v>
      </c>
      <c r="L52">
        <v>72.17</v>
      </c>
      <c r="M52">
        <v>57.64</v>
      </c>
      <c r="N52">
        <v>28.484000000000002</v>
      </c>
      <c r="O52">
        <v>64.293999999999997</v>
      </c>
      <c r="R52">
        <f t="shared" si="0"/>
        <v>72.17</v>
      </c>
      <c r="S52">
        <f t="shared" si="0"/>
        <v>54.120230768084021</v>
      </c>
      <c r="T52">
        <f t="shared" si="0"/>
        <v>40.836999999999996</v>
      </c>
      <c r="U52">
        <f t="shared" si="0"/>
        <v>63.122</v>
      </c>
    </row>
    <row r="53" spans="1:21" x14ac:dyDescent="0.25">
      <c r="A53">
        <v>49</v>
      </c>
      <c r="B53">
        <v>73.17</v>
      </c>
      <c r="C53">
        <v>56.588745836296269</v>
      </c>
      <c r="D53">
        <v>63.056500000000007</v>
      </c>
      <c r="F53">
        <v>73.17</v>
      </c>
      <c r="G53">
        <v>58.732999999999997</v>
      </c>
      <c r="H53">
        <v>38.42</v>
      </c>
      <c r="I53">
        <v>70.183000000000007</v>
      </c>
      <c r="L53">
        <v>73.17</v>
      </c>
      <c r="M53">
        <v>48.23</v>
      </c>
      <c r="N53">
        <v>28.32</v>
      </c>
      <c r="O53">
        <v>55.93</v>
      </c>
      <c r="R53">
        <f t="shared" si="0"/>
        <v>73.17</v>
      </c>
      <c r="S53">
        <f t="shared" si="0"/>
        <v>54.517248612098747</v>
      </c>
      <c r="T53">
        <f t="shared" si="0"/>
        <v>43.265500000000003</v>
      </c>
      <c r="U53">
        <f t="shared" si="0"/>
        <v>63.0565</v>
      </c>
    </row>
    <row r="54" spans="1:21" x14ac:dyDescent="0.25">
      <c r="A54">
        <v>50</v>
      </c>
      <c r="B54">
        <v>74.180000000000007</v>
      </c>
      <c r="C54">
        <v>46.533294641572603</v>
      </c>
      <c r="D54">
        <v>57.368000000000002</v>
      </c>
      <c r="F54">
        <v>74.17</v>
      </c>
      <c r="G54">
        <v>46.149000000000001</v>
      </c>
      <c r="H54">
        <v>24.667000000000002</v>
      </c>
      <c r="I54">
        <v>52.328000000000003</v>
      </c>
      <c r="L54">
        <v>74.17</v>
      </c>
      <c r="M54">
        <v>55.145000000000003</v>
      </c>
      <c r="N54">
        <v>29.22</v>
      </c>
      <c r="O54">
        <v>62.408000000000001</v>
      </c>
      <c r="R54">
        <f t="shared" si="0"/>
        <v>74.173333333333346</v>
      </c>
      <c r="S54">
        <f t="shared" si="0"/>
        <v>49.275764880524207</v>
      </c>
      <c r="T54">
        <f t="shared" si="0"/>
        <v>37.085000000000001</v>
      </c>
      <c r="U54">
        <f t="shared" si="0"/>
        <v>57.368000000000002</v>
      </c>
    </row>
    <row r="55" spans="1:21" x14ac:dyDescent="0.25">
      <c r="A55">
        <v>51</v>
      </c>
      <c r="B55">
        <v>75.17</v>
      </c>
      <c r="C55">
        <v>50.476220191367716</v>
      </c>
      <c r="D55">
        <v>61.111499999999992</v>
      </c>
      <c r="F55">
        <v>75.17</v>
      </c>
      <c r="G55">
        <v>49.978999999999999</v>
      </c>
      <c r="H55">
        <v>27.463999999999999</v>
      </c>
      <c r="I55">
        <v>57.027999999999999</v>
      </c>
      <c r="L55">
        <v>75.17</v>
      </c>
      <c r="M55">
        <v>58.057000000000002</v>
      </c>
      <c r="N55">
        <v>29.661999999999999</v>
      </c>
      <c r="O55">
        <v>65.194999999999993</v>
      </c>
      <c r="R55">
        <f t="shared" si="0"/>
        <v>75.17</v>
      </c>
      <c r="S55">
        <f t="shared" si="0"/>
        <v>52.837406730455903</v>
      </c>
      <c r="T55">
        <f t="shared" si="0"/>
        <v>39.412499999999994</v>
      </c>
      <c r="U55">
        <f t="shared" si="0"/>
        <v>61.111499999999992</v>
      </c>
    </row>
    <row r="56" spans="1:21" x14ac:dyDescent="0.25">
      <c r="A56">
        <v>52</v>
      </c>
      <c r="B56">
        <v>76.17</v>
      </c>
      <c r="C56">
        <v>46.745683886116829</v>
      </c>
      <c r="D56">
        <v>60.484499999999997</v>
      </c>
      <c r="F56">
        <v>76.17</v>
      </c>
      <c r="G56">
        <v>50.712000000000003</v>
      </c>
      <c r="H56">
        <v>24.943999999999999</v>
      </c>
      <c r="I56">
        <v>56.514000000000003</v>
      </c>
      <c r="L56">
        <v>76.180000000000007</v>
      </c>
      <c r="M56">
        <v>55.11</v>
      </c>
      <c r="N56">
        <v>33.426000000000002</v>
      </c>
      <c r="O56">
        <v>64.454999999999998</v>
      </c>
      <c r="R56">
        <f t="shared" si="0"/>
        <v>76.173333333333332</v>
      </c>
      <c r="S56">
        <f t="shared" si="0"/>
        <v>50.855894628705606</v>
      </c>
      <c r="T56">
        <f t="shared" si="0"/>
        <v>39.618166666666667</v>
      </c>
      <c r="U56">
        <f t="shared" si="0"/>
        <v>60.484499999999997</v>
      </c>
    </row>
    <row r="57" spans="1:21" x14ac:dyDescent="0.25">
      <c r="A57">
        <v>53</v>
      </c>
      <c r="B57">
        <v>77.180000000000007</v>
      </c>
      <c r="C57">
        <v>50.923923044751156</v>
      </c>
      <c r="D57">
        <v>56.09</v>
      </c>
      <c r="F57">
        <v>77.180000000000007</v>
      </c>
      <c r="G57">
        <v>46.747999999999998</v>
      </c>
      <c r="H57">
        <v>26.018000000000001</v>
      </c>
      <c r="I57">
        <v>53.5</v>
      </c>
      <c r="L57">
        <v>77.180000000000007</v>
      </c>
      <c r="M57">
        <v>48.378</v>
      </c>
      <c r="N57">
        <v>33.21</v>
      </c>
      <c r="O57">
        <v>58.68</v>
      </c>
      <c r="R57">
        <f t="shared" si="0"/>
        <v>77.180000000000007</v>
      </c>
      <c r="S57">
        <f t="shared" si="0"/>
        <v>48.68330768158372</v>
      </c>
      <c r="T57">
        <f t="shared" si="0"/>
        <v>38.439333333333337</v>
      </c>
      <c r="U57">
        <f t="shared" si="0"/>
        <v>56.09</v>
      </c>
    </row>
    <row r="58" spans="1:21" x14ac:dyDescent="0.25">
      <c r="A58">
        <v>54</v>
      </c>
      <c r="B58">
        <v>78.180000000000007</v>
      </c>
      <c r="C58">
        <v>68.435596021393664</v>
      </c>
      <c r="D58">
        <v>52.835999999999999</v>
      </c>
      <c r="F58">
        <v>78.180000000000007</v>
      </c>
      <c r="G58">
        <v>44.947000000000003</v>
      </c>
      <c r="H58">
        <v>25.248999999999999</v>
      </c>
      <c r="I58">
        <v>51.552999999999997</v>
      </c>
      <c r="L58">
        <v>78.180000000000007</v>
      </c>
      <c r="M58">
        <v>45.685000000000002</v>
      </c>
      <c r="N58">
        <v>29.013000000000002</v>
      </c>
      <c r="O58">
        <v>54.119</v>
      </c>
      <c r="R58">
        <f t="shared" si="0"/>
        <v>78.180000000000007</v>
      </c>
      <c r="S58">
        <f t="shared" si="0"/>
        <v>53.022532007131225</v>
      </c>
      <c r="T58">
        <f t="shared" si="0"/>
        <v>35.699333333333335</v>
      </c>
      <c r="U58">
        <f t="shared" si="0"/>
        <v>52.835999999999999</v>
      </c>
    </row>
    <row r="59" spans="1:21" x14ac:dyDescent="0.25">
      <c r="A59">
        <v>55</v>
      </c>
      <c r="B59">
        <v>79.180000000000007</v>
      </c>
      <c r="C59">
        <v>44.376175457633522</v>
      </c>
      <c r="D59">
        <v>52.983499999999999</v>
      </c>
      <c r="F59">
        <v>79.180000000000007</v>
      </c>
      <c r="G59">
        <v>46.74</v>
      </c>
      <c r="H59">
        <v>27.404</v>
      </c>
      <c r="I59">
        <v>54.182000000000002</v>
      </c>
      <c r="L59">
        <v>79.180000000000007</v>
      </c>
      <c r="M59">
        <v>45.53</v>
      </c>
      <c r="N59">
        <v>24.672999999999998</v>
      </c>
      <c r="O59">
        <v>51.784999999999997</v>
      </c>
      <c r="R59">
        <f t="shared" si="0"/>
        <v>79.180000000000007</v>
      </c>
      <c r="S59">
        <f t="shared" si="0"/>
        <v>45.548725152544506</v>
      </c>
      <c r="T59">
        <f t="shared" si="0"/>
        <v>35.020166666666668</v>
      </c>
      <c r="U59">
        <f t="shared" si="0"/>
        <v>52.983499999999999</v>
      </c>
    </row>
    <row r="60" spans="1:21" x14ac:dyDescent="0.25">
      <c r="A60">
        <v>56</v>
      </c>
      <c r="B60">
        <v>80.180000000000007</v>
      </c>
      <c r="C60">
        <v>50.618593821660227</v>
      </c>
      <c r="D60">
        <v>54.955999999999989</v>
      </c>
      <c r="F60">
        <v>80.180000000000007</v>
      </c>
      <c r="G60">
        <v>45.804000000000002</v>
      </c>
      <c r="H60">
        <v>34.713000000000001</v>
      </c>
      <c r="I60">
        <v>57.472000000000001</v>
      </c>
      <c r="L60">
        <v>80.180000000000007</v>
      </c>
      <c r="M60">
        <v>45.637999999999998</v>
      </c>
      <c r="N60">
        <v>25.829000000000001</v>
      </c>
      <c r="O60">
        <v>52.44</v>
      </c>
      <c r="R60">
        <f t="shared" si="0"/>
        <v>80.180000000000007</v>
      </c>
      <c r="S60">
        <f t="shared" si="0"/>
        <v>47.353531273886745</v>
      </c>
      <c r="T60">
        <f t="shared" si="0"/>
        <v>38.499333333333333</v>
      </c>
      <c r="U60">
        <f t="shared" si="0"/>
        <v>54.956000000000003</v>
      </c>
    </row>
    <row r="61" spans="1:21" x14ac:dyDescent="0.25">
      <c r="A61">
        <v>57</v>
      </c>
      <c r="B61">
        <v>81.180000000000007</v>
      </c>
      <c r="C61">
        <v>41.33773163192518</v>
      </c>
      <c r="D61">
        <v>54.300500000000007</v>
      </c>
      <c r="F61">
        <v>81.180000000000007</v>
      </c>
      <c r="G61">
        <v>48.284999999999997</v>
      </c>
      <c r="H61">
        <v>23.329000000000001</v>
      </c>
      <c r="I61">
        <v>53.625999999999998</v>
      </c>
      <c r="L61">
        <v>81.180000000000007</v>
      </c>
      <c r="M61">
        <v>48.2</v>
      </c>
      <c r="N61">
        <v>26.437999999999999</v>
      </c>
      <c r="O61">
        <v>54.975000000000001</v>
      </c>
      <c r="R61">
        <f t="shared" si="0"/>
        <v>81.180000000000007</v>
      </c>
      <c r="S61">
        <f t="shared" si="0"/>
        <v>45.940910543975065</v>
      </c>
      <c r="T61">
        <f t="shared" si="0"/>
        <v>34.689166666666672</v>
      </c>
      <c r="U61">
        <f t="shared" si="0"/>
        <v>54.3005</v>
      </c>
    </row>
    <row r="62" spans="1:21" x14ac:dyDescent="0.25">
      <c r="A62">
        <v>58</v>
      </c>
      <c r="B62">
        <v>82.18</v>
      </c>
      <c r="C62">
        <v>39.824413241195522</v>
      </c>
      <c r="D62">
        <v>52.465499999999999</v>
      </c>
      <c r="F62">
        <v>82.18</v>
      </c>
      <c r="G62">
        <v>45.540999999999997</v>
      </c>
      <c r="H62">
        <v>23.658000000000001</v>
      </c>
      <c r="I62">
        <v>51.32</v>
      </c>
      <c r="L62">
        <v>82.18</v>
      </c>
      <c r="M62">
        <v>46.954999999999998</v>
      </c>
      <c r="N62">
        <v>25.870999999999999</v>
      </c>
      <c r="O62">
        <v>53.610999999999997</v>
      </c>
      <c r="R62">
        <f t="shared" si="0"/>
        <v>82.18</v>
      </c>
      <c r="S62">
        <f t="shared" si="0"/>
        <v>44.106804413731844</v>
      </c>
      <c r="T62">
        <f t="shared" si="0"/>
        <v>33.99816666666667</v>
      </c>
      <c r="U62">
        <f t="shared" si="0"/>
        <v>52.465499999999999</v>
      </c>
    </row>
    <row r="63" spans="1:21" x14ac:dyDescent="0.25">
      <c r="A63">
        <v>59</v>
      </c>
      <c r="B63">
        <v>83.18</v>
      </c>
      <c r="C63">
        <v>41.357425309201901</v>
      </c>
      <c r="D63">
        <v>54.3</v>
      </c>
      <c r="F63">
        <v>83.18</v>
      </c>
      <c r="G63">
        <v>45.302</v>
      </c>
      <c r="H63">
        <v>25.094000000000001</v>
      </c>
      <c r="I63">
        <v>51.787999999999997</v>
      </c>
      <c r="L63">
        <v>83.18</v>
      </c>
      <c r="M63">
        <v>48.930999999999997</v>
      </c>
      <c r="N63">
        <v>28.867999999999999</v>
      </c>
      <c r="O63">
        <v>56.811999999999998</v>
      </c>
      <c r="R63">
        <f t="shared" si="0"/>
        <v>83.18</v>
      </c>
      <c r="S63">
        <f t="shared" si="0"/>
        <v>45.196808436400637</v>
      </c>
      <c r="T63">
        <f t="shared" si="0"/>
        <v>36.087333333333333</v>
      </c>
      <c r="U63">
        <f t="shared" si="0"/>
        <v>54.3</v>
      </c>
    </row>
    <row r="64" spans="1:21" x14ac:dyDescent="0.25">
      <c r="A64">
        <v>60</v>
      </c>
      <c r="B64">
        <v>84.18</v>
      </c>
      <c r="C64">
        <v>41.908022750429858</v>
      </c>
      <c r="D64">
        <v>55.064499999999995</v>
      </c>
      <c r="F64">
        <v>84.18</v>
      </c>
      <c r="G64">
        <v>47.433999999999997</v>
      </c>
      <c r="H64">
        <v>26.821999999999999</v>
      </c>
      <c r="I64">
        <v>54.491999999999997</v>
      </c>
      <c r="L64">
        <v>84.18</v>
      </c>
      <c r="M64">
        <v>49.478999999999999</v>
      </c>
      <c r="N64">
        <v>25.443000000000001</v>
      </c>
      <c r="O64">
        <v>55.637</v>
      </c>
      <c r="R64">
        <f t="shared" si="0"/>
        <v>84.18</v>
      </c>
      <c r="S64">
        <f t="shared" si="0"/>
        <v>46.27367425014328</v>
      </c>
      <c r="T64">
        <f t="shared" si="0"/>
        <v>35.776499999999999</v>
      </c>
      <c r="U64">
        <f t="shared" si="0"/>
        <v>55.064499999999995</v>
      </c>
    </row>
    <row r="65" spans="1:21" x14ac:dyDescent="0.25">
      <c r="A65">
        <v>61</v>
      </c>
      <c r="B65">
        <v>85.18</v>
      </c>
      <c r="C65">
        <v>46.419653213581313</v>
      </c>
      <c r="D65">
        <v>54.445999999999991</v>
      </c>
      <c r="F65">
        <v>85.18</v>
      </c>
      <c r="G65">
        <v>44.725000000000001</v>
      </c>
      <c r="H65">
        <v>26.253</v>
      </c>
      <c r="I65">
        <v>51.860999999999997</v>
      </c>
      <c r="L65">
        <v>85.18</v>
      </c>
      <c r="M65">
        <v>49.430999999999997</v>
      </c>
      <c r="N65">
        <v>28.443999999999999</v>
      </c>
      <c r="O65">
        <v>57.030999999999999</v>
      </c>
      <c r="R65">
        <f t="shared" si="0"/>
        <v>85.18</v>
      </c>
      <c r="S65">
        <f t="shared" si="0"/>
        <v>46.858551071193766</v>
      </c>
      <c r="T65">
        <f t="shared" si="0"/>
        <v>36.380999999999993</v>
      </c>
      <c r="U65">
        <f t="shared" si="0"/>
        <v>54.445999999999998</v>
      </c>
    </row>
    <row r="66" spans="1:21" x14ac:dyDescent="0.25">
      <c r="A66">
        <v>62</v>
      </c>
      <c r="B66">
        <v>86.18</v>
      </c>
      <c r="C66">
        <v>48.061054152512405</v>
      </c>
      <c r="D66">
        <v>68.100499999999997</v>
      </c>
      <c r="F66">
        <v>86.18</v>
      </c>
      <c r="G66">
        <v>67.022000000000006</v>
      </c>
      <c r="H66">
        <v>26.242999999999999</v>
      </c>
      <c r="I66">
        <v>71.977000000000004</v>
      </c>
      <c r="L66">
        <v>86.18</v>
      </c>
      <c r="M66">
        <v>57.082999999999998</v>
      </c>
      <c r="N66">
        <v>29.431999999999999</v>
      </c>
      <c r="O66">
        <v>64.224000000000004</v>
      </c>
      <c r="R66">
        <f t="shared" si="0"/>
        <v>86.18</v>
      </c>
      <c r="S66">
        <f t="shared" si="0"/>
        <v>57.388684717504134</v>
      </c>
      <c r="T66">
        <f t="shared" si="0"/>
        <v>41.258499999999998</v>
      </c>
      <c r="U66">
        <f t="shared" si="0"/>
        <v>68.100500000000011</v>
      </c>
    </row>
    <row r="67" spans="1:21" x14ac:dyDescent="0.25">
      <c r="A67">
        <v>63</v>
      </c>
      <c r="B67">
        <v>87.18</v>
      </c>
      <c r="C67">
        <v>57.13540474928147</v>
      </c>
      <c r="D67">
        <v>71.80449999999999</v>
      </c>
      <c r="F67">
        <v>87.18</v>
      </c>
      <c r="G67">
        <v>63.835000000000001</v>
      </c>
      <c r="H67">
        <v>39.106999999999999</v>
      </c>
      <c r="I67">
        <v>74.861999999999995</v>
      </c>
      <c r="L67">
        <v>87.18</v>
      </c>
      <c r="M67">
        <v>61.850999999999999</v>
      </c>
      <c r="N67">
        <v>30.009</v>
      </c>
      <c r="O67">
        <v>68.747</v>
      </c>
      <c r="R67">
        <f t="shared" si="0"/>
        <v>87.18</v>
      </c>
      <c r="S67">
        <f t="shared" si="0"/>
        <v>60.940468249760492</v>
      </c>
      <c r="T67">
        <f t="shared" si="0"/>
        <v>46.973500000000001</v>
      </c>
      <c r="U67">
        <f t="shared" si="0"/>
        <v>71.80449999999999</v>
      </c>
    </row>
    <row r="68" spans="1:21" x14ac:dyDescent="0.25">
      <c r="A68">
        <v>64</v>
      </c>
      <c r="B68">
        <v>88.18</v>
      </c>
      <c r="C68">
        <v>58.433061172353007</v>
      </c>
      <c r="D68">
        <v>79.830499999999986</v>
      </c>
      <c r="F68">
        <v>88.18</v>
      </c>
      <c r="G68">
        <v>69.117000000000004</v>
      </c>
      <c r="H68">
        <v>31.206</v>
      </c>
      <c r="I68">
        <v>75.834999999999994</v>
      </c>
      <c r="L68">
        <v>88.18</v>
      </c>
      <c r="M68">
        <v>75.680000000000007</v>
      </c>
      <c r="N68">
        <v>36.046999999999997</v>
      </c>
      <c r="O68">
        <v>83.825999999999993</v>
      </c>
      <c r="R68">
        <f t="shared" si="0"/>
        <v>88.18</v>
      </c>
      <c r="S68">
        <f t="shared" si="0"/>
        <v>67.743353724117682</v>
      </c>
      <c r="T68">
        <f t="shared" si="0"/>
        <v>49.027833333333326</v>
      </c>
      <c r="U68">
        <f t="shared" si="0"/>
        <v>79.830500000000001</v>
      </c>
    </row>
    <row r="69" spans="1:21" x14ac:dyDescent="0.25">
      <c r="A69">
        <v>65</v>
      </c>
      <c r="B69">
        <v>89.18</v>
      </c>
      <c r="C69">
        <v>118.31688437997821</v>
      </c>
      <c r="D69">
        <v>94.61699999999999</v>
      </c>
      <c r="F69">
        <v>89.18</v>
      </c>
      <c r="G69">
        <v>80.897000000000006</v>
      </c>
      <c r="H69">
        <v>33.771999999999998</v>
      </c>
      <c r="I69">
        <v>87.664000000000001</v>
      </c>
      <c r="L69">
        <v>89.18</v>
      </c>
      <c r="M69">
        <v>92.635999999999996</v>
      </c>
      <c r="N69">
        <v>41.643000000000001</v>
      </c>
      <c r="O69">
        <v>101.57</v>
      </c>
      <c r="R69">
        <f t="shared" si="0"/>
        <v>89.18</v>
      </c>
      <c r="S69">
        <f t="shared" si="0"/>
        <v>97.283294793326078</v>
      </c>
      <c r="T69">
        <f t="shared" si="0"/>
        <v>56.67733333333333</v>
      </c>
      <c r="U69">
        <f t="shared" ref="U69:U132" si="1">AVERAGE(E69,I69,O69)</f>
        <v>94.61699999999999</v>
      </c>
    </row>
    <row r="70" spans="1:21" x14ac:dyDescent="0.25">
      <c r="A70">
        <v>66</v>
      </c>
      <c r="B70">
        <v>90.18</v>
      </c>
      <c r="C70">
        <v>68.379986272151768</v>
      </c>
      <c r="D70">
        <v>111.70499999999998</v>
      </c>
      <c r="F70">
        <v>90.18</v>
      </c>
      <c r="G70">
        <v>101.03</v>
      </c>
      <c r="H70">
        <v>36.270000000000003</v>
      </c>
      <c r="I70">
        <v>107.34</v>
      </c>
      <c r="L70">
        <v>90.18</v>
      </c>
      <c r="M70">
        <v>107.48</v>
      </c>
      <c r="N70">
        <v>43.825000000000003</v>
      </c>
      <c r="O70">
        <v>116.07</v>
      </c>
      <c r="R70">
        <f t="shared" ref="R70:U133" si="2">AVERAGE(B70,F70,L70)</f>
        <v>90.18</v>
      </c>
      <c r="S70">
        <f t="shared" si="2"/>
        <v>92.296662090717248</v>
      </c>
      <c r="T70">
        <f t="shared" si="2"/>
        <v>63.933333333333337</v>
      </c>
      <c r="U70">
        <f t="shared" si="1"/>
        <v>111.705</v>
      </c>
    </row>
    <row r="71" spans="1:21" x14ac:dyDescent="0.25">
      <c r="A71">
        <v>67</v>
      </c>
      <c r="B71">
        <v>91.19</v>
      </c>
      <c r="C71">
        <v>95.015999999999977</v>
      </c>
      <c r="D71">
        <v>129.91999999999999</v>
      </c>
      <c r="F71">
        <v>91.18</v>
      </c>
      <c r="G71">
        <v>113.95</v>
      </c>
      <c r="H71">
        <v>42.101999999999997</v>
      </c>
      <c r="I71">
        <v>121.48</v>
      </c>
      <c r="L71">
        <v>91.19</v>
      </c>
      <c r="M71">
        <v>126.27</v>
      </c>
      <c r="N71">
        <v>56.552</v>
      </c>
      <c r="O71">
        <v>138.36000000000001</v>
      </c>
      <c r="R71">
        <f t="shared" si="2"/>
        <v>91.186666666666667</v>
      </c>
      <c r="S71">
        <f t="shared" si="2"/>
        <v>111.74533333333333</v>
      </c>
      <c r="T71">
        <f t="shared" si="2"/>
        <v>76.191333333333333</v>
      </c>
      <c r="U71">
        <f t="shared" si="1"/>
        <v>129.92000000000002</v>
      </c>
    </row>
    <row r="72" spans="1:21" x14ac:dyDescent="0.25">
      <c r="A72">
        <v>68</v>
      </c>
      <c r="B72">
        <v>92.19</v>
      </c>
      <c r="C72">
        <v>118.60173331130204</v>
      </c>
      <c r="D72">
        <v>152.155</v>
      </c>
      <c r="F72">
        <v>92.18</v>
      </c>
      <c r="G72">
        <v>135.6</v>
      </c>
      <c r="H72">
        <v>57.218000000000004</v>
      </c>
      <c r="I72">
        <v>147.18</v>
      </c>
      <c r="L72">
        <v>92.18</v>
      </c>
      <c r="M72">
        <v>146.74</v>
      </c>
      <c r="N72">
        <v>56.174999999999997</v>
      </c>
      <c r="O72">
        <v>157.13</v>
      </c>
      <c r="R72">
        <f t="shared" si="2"/>
        <v>92.183333333333337</v>
      </c>
      <c r="S72">
        <f t="shared" si="2"/>
        <v>133.64724443710068</v>
      </c>
      <c r="T72">
        <f t="shared" si="2"/>
        <v>88.516000000000005</v>
      </c>
      <c r="U72">
        <f t="shared" si="1"/>
        <v>152.155</v>
      </c>
    </row>
    <row r="73" spans="1:21" x14ac:dyDescent="0.25">
      <c r="A73">
        <v>69</v>
      </c>
      <c r="B73">
        <v>93.19</v>
      </c>
      <c r="C73">
        <v>146.66286078111079</v>
      </c>
      <c r="D73">
        <v>175.80500000000001</v>
      </c>
      <c r="F73">
        <v>93.18</v>
      </c>
      <c r="G73">
        <v>155.30000000000001</v>
      </c>
      <c r="H73">
        <v>65.784000000000006</v>
      </c>
      <c r="I73">
        <v>168.66</v>
      </c>
      <c r="L73">
        <v>93.19</v>
      </c>
      <c r="M73">
        <v>169.72</v>
      </c>
      <c r="N73">
        <v>68.317999999999998</v>
      </c>
      <c r="O73">
        <v>182.95</v>
      </c>
      <c r="R73">
        <f t="shared" si="2"/>
        <v>93.186666666666667</v>
      </c>
      <c r="S73">
        <f t="shared" si="2"/>
        <v>157.22762026037026</v>
      </c>
      <c r="T73">
        <f t="shared" si="2"/>
        <v>103.30233333333332</v>
      </c>
      <c r="U73">
        <f t="shared" si="1"/>
        <v>175.80500000000001</v>
      </c>
    </row>
    <row r="74" spans="1:21" x14ac:dyDescent="0.25">
      <c r="A74">
        <v>70</v>
      </c>
      <c r="B74">
        <v>94.19</v>
      </c>
      <c r="C74">
        <v>169.47198559603729</v>
      </c>
      <c r="D74">
        <v>208.39499999999998</v>
      </c>
      <c r="F74">
        <v>94.18</v>
      </c>
      <c r="G74">
        <v>192.68</v>
      </c>
      <c r="H74">
        <v>74.731999999999999</v>
      </c>
      <c r="I74">
        <v>206.67</v>
      </c>
      <c r="L74">
        <v>94.19</v>
      </c>
      <c r="M74">
        <v>194.97</v>
      </c>
      <c r="N74">
        <v>78.334000000000003</v>
      </c>
      <c r="O74">
        <v>210.12</v>
      </c>
      <c r="R74">
        <f t="shared" si="2"/>
        <v>94.186666666666667</v>
      </c>
      <c r="S74">
        <f t="shared" si="2"/>
        <v>185.70732853201244</v>
      </c>
      <c r="T74">
        <f t="shared" si="2"/>
        <v>120.48699999999998</v>
      </c>
      <c r="U74">
        <f t="shared" si="1"/>
        <v>208.39499999999998</v>
      </c>
    </row>
    <row r="75" spans="1:21" x14ac:dyDescent="0.25">
      <c r="A75">
        <v>71</v>
      </c>
      <c r="B75">
        <v>95.19</v>
      </c>
      <c r="C75">
        <v>217.27927028479311</v>
      </c>
      <c r="D75">
        <v>244.79499999999999</v>
      </c>
      <c r="F75">
        <v>95.19</v>
      </c>
      <c r="G75">
        <v>218.93</v>
      </c>
      <c r="H75">
        <v>90.222999999999999</v>
      </c>
      <c r="I75">
        <v>236.8</v>
      </c>
      <c r="L75">
        <v>95.19</v>
      </c>
      <c r="M75">
        <v>232.48</v>
      </c>
      <c r="N75">
        <v>99.26</v>
      </c>
      <c r="O75">
        <v>252.79</v>
      </c>
      <c r="R75">
        <f t="shared" si="2"/>
        <v>95.19</v>
      </c>
      <c r="S75">
        <f t="shared" si="2"/>
        <v>222.89642342826437</v>
      </c>
      <c r="T75">
        <f t="shared" si="2"/>
        <v>144.75933333333333</v>
      </c>
      <c r="U75">
        <f t="shared" si="1"/>
        <v>244.79500000000002</v>
      </c>
    </row>
    <row r="76" spans="1:21" x14ac:dyDescent="0.25">
      <c r="A76">
        <v>72</v>
      </c>
      <c r="B76">
        <v>96.19</v>
      </c>
      <c r="C76">
        <v>195.05903862212944</v>
      </c>
      <c r="D76">
        <v>258.78999999999996</v>
      </c>
      <c r="F76">
        <v>96.19</v>
      </c>
      <c r="G76">
        <v>237.86</v>
      </c>
      <c r="H76">
        <v>78.539000000000001</v>
      </c>
      <c r="I76">
        <v>250.49</v>
      </c>
      <c r="L76">
        <v>96.19</v>
      </c>
      <c r="M76">
        <v>253.01</v>
      </c>
      <c r="N76">
        <v>85.594999999999999</v>
      </c>
      <c r="O76">
        <v>267.08999999999997</v>
      </c>
      <c r="R76">
        <f t="shared" si="2"/>
        <v>96.19</v>
      </c>
      <c r="S76">
        <f t="shared" si="2"/>
        <v>228.64301287404314</v>
      </c>
      <c r="T76">
        <f t="shared" si="2"/>
        <v>140.97466666666665</v>
      </c>
      <c r="U76">
        <f t="shared" si="1"/>
        <v>258.78999999999996</v>
      </c>
    </row>
    <row r="77" spans="1:21" x14ac:dyDescent="0.25">
      <c r="A77">
        <v>73</v>
      </c>
      <c r="B77">
        <v>97.19</v>
      </c>
      <c r="C77">
        <v>267.24650302454631</v>
      </c>
      <c r="D77">
        <v>308.11500000000007</v>
      </c>
      <c r="F77">
        <v>97.19</v>
      </c>
      <c r="G77">
        <v>286.07</v>
      </c>
      <c r="H77">
        <v>107.87</v>
      </c>
      <c r="I77">
        <v>305.73</v>
      </c>
      <c r="L77">
        <v>97.19</v>
      </c>
      <c r="M77">
        <v>292.72000000000003</v>
      </c>
      <c r="N77">
        <v>103.57</v>
      </c>
      <c r="O77">
        <v>310.5</v>
      </c>
      <c r="R77">
        <f t="shared" si="2"/>
        <v>97.19</v>
      </c>
      <c r="S77">
        <f t="shared" si="2"/>
        <v>282.0121676748488</v>
      </c>
      <c r="T77">
        <f t="shared" si="2"/>
        <v>173.18500000000003</v>
      </c>
      <c r="U77">
        <f t="shared" si="1"/>
        <v>308.11500000000001</v>
      </c>
    </row>
    <row r="78" spans="1:21" x14ac:dyDescent="0.25">
      <c r="A78">
        <v>74</v>
      </c>
      <c r="B78">
        <v>98.19</v>
      </c>
      <c r="C78">
        <v>266.17827575420546</v>
      </c>
      <c r="D78">
        <v>339.58500000000004</v>
      </c>
      <c r="F78">
        <v>98.19</v>
      </c>
      <c r="G78">
        <v>307.39</v>
      </c>
      <c r="H78">
        <v>115.28</v>
      </c>
      <c r="I78">
        <v>328.3</v>
      </c>
      <c r="L78">
        <v>98.19</v>
      </c>
      <c r="M78">
        <v>339.1</v>
      </c>
      <c r="N78">
        <v>90.132999999999996</v>
      </c>
      <c r="O78">
        <v>350.87</v>
      </c>
      <c r="R78">
        <f t="shared" si="2"/>
        <v>98.19</v>
      </c>
      <c r="S78">
        <f t="shared" si="2"/>
        <v>304.22275858473512</v>
      </c>
      <c r="T78">
        <f t="shared" si="2"/>
        <v>181.66600000000003</v>
      </c>
      <c r="U78">
        <f t="shared" si="1"/>
        <v>339.58500000000004</v>
      </c>
    </row>
    <row r="79" spans="1:21" x14ac:dyDescent="0.25">
      <c r="A79">
        <v>75</v>
      </c>
      <c r="B79">
        <v>99.19</v>
      </c>
      <c r="C79">
        <v>339.8933159403939</v>
      </c>
      <c r="D79">
        <v>378.63</v>
      </c>
      <c r="F79">
        <v>99.19</v>
      </c>
      <c r="G79">
        <v>351.92</v>
      </c>
      <c r="H79">
        <v>127.92</v>
      </c>
      <c r="I79">
        <v>374.45</v>
      </c>
      <c r="L79">
        <v>99.19</v>
      </c>
      <c r="M79">
        <v>364.93</v>
      </c>
      <c r="N79">
        <v>115.66</v>
      </c>
      <c r="O79">
        <v>382.81</v>
      </c>
      <c r="R79">
        <f t="shared" si="2"/>
        <v>99.19</v>
      </c>
      <c r="S79">
        <f t="shared" si="2"/>
        <v>352.24777198013135</v>
      </c>
      <c r="T79">
        <f t="shared" si="2"/>
        <v>207.40333333333334</v>
      </c>
      <c r="U79">
        <f t="shared" si="1"/>
        <v>378.63</v>
      </c>
    </row>
    <row r="80" spans="1:21" x14ac:dyDescent="0.25">
      <c r="A80">
        <v>76</v>
      </c>
      <c r="B80">
        <v>100.19</v>
      </c>
      <c r="C80">
        <v>375.14306599632914</v>
      </c>
      <c r="D80">
        <v>418.75</v>
      </c>
      <c r="F80">
        <v>100.19</v>
      </c>
      <c r="G80">
        <v>385.68</v>
      </c>
      <c r="H80">
        <v>133.91999999999999</v>
      </c>
      <c r="I80">
        <v>408.27</v>
      </c>
      <c r="L80">
        <v>100.19</v>
      </c>
      <c r="M80">
        <v>406.74</v>
      </c>
      <c r="N80">
        <v>137.12</v>
      </c>
      <c r="O80">
        <v>429.23</v>
      </c>
      <c r="R80">
        <f t="shared" si="2"/>
        <v>100.19</v>
      </c>
      <c r="S80">
        <f t="shared" si="2"/>
        <v>389.18768866544309</v>
      </c>
      <c r="T80">
        <f t="shared" si="2"/>
        <v>229.92999999999998</v>
      </c>
      <c r="U80">
        <f t="shared" si="1"/>
        <v>418.75</v>
      </c>
    </row>
    <row r="81" spans="1:21" x14ac:dyDescent="0.25">
      <c r="A81">
        <v>77</v>
      </c>
      <c r="B81">
        <v>101.19</v>
      </c>
      <c r="C81">
        <v>379.42474025044726</v>
      </c>
      <c r="D81">
        <v>450.1</v>
      </c>
      <c r="F81">
        <v>101.19</v>
      </c>
      <c r="G81">
        <v>411.43</v>
      </c>
      <c r="H81">
        <v>133.13999999999999</v>
      </c>
      <c r="I81">
        <v>432.43</v>
      </c>
      <c r="L81">
        <v>101.19</v>
      </c>
      <c r="M81">
        <v>443.57</v>
      </c>
      <c r="N81">
        <v>148.52000000000001</v>
      </c>
      <c r="O81">
        <v>467.77</v>
      </c>
      <c r="R81">
        <f t="shared" si="2"/>
        <v>101.19</v>
      </c>
      <c r="S81">
        <f t="shared" si="2"/>
        <v>411.47491341681575</v>
      </c>
      <c r="T81">
        <f t="shared" si="2"/>
        <v>243.92</v>
      </c>
      <c r="U81">
        <f t="shared" si="1"/>
        <v>450.1</v>
      </c>
    </row>
    <row r="82" spans="1:21" x14ac:dyDescent="0.25">
      <c r="A82">
        <v>78</v>
      </c>
      <c r="B82">
        <v>102.19</v>
      </c>
      <c r="C82">
        <v>455.87258788470598</v>
      </c>
      <c r="D82">
        <v>497.69499999999999</v>
      </c>
      <c r="F82">
        <v>102.19</v>
      </c>
      <c r="G82">
        <v>455.44</v>
      </c>
      <c r="H82">
        <v>162.54</v>
      </c>
      <c r="I82">
        <v>483.58</v>
      </c>
      <c r="L82">
        <v>102.19</v>
      </c>
      <c r="M82">
        <v>483.64</v>
      </c>
      <c r="N82">
        <v>167.43</v>
      </c>
      <c r="O82">
        <v>511.81</v>
      </c>
      <c r="R82">
        <f t="shared" si="2"/>
        <v>102.19</v>
      </c>
      <c r="S82">
        <f t="shared" si="2"/>
        <v>464.98419596156867</v>
      </c>
      <c r="T82">
        <f t="shared" si="2"/>
        <v>275.88833333333332</v>
      </c>
      <c r="U82">
        <f t="shared" si="1"/>
        <v>497.69499999999999</v>
      </c>
    </row>
    <row r="83" spans="1:21" x14ac:dyDescent="0.25">
      <c r="A83">
        <v>79</v>
      </c>
      <c r="B83">
        <v>103.19</v>
      </c>
      <c r="C83">
        <v>546.63086151247876</v>
      </c>
      <c r="D83">
        <v>518.91</v>
      </c>
      <c r="F83">
        <v>103.19</v>
      </c>
      <c r="G83">
        <v>459.26</v>
      </c>
      <c r="H83">
        <v>158.19</v>
      </c>
      <c r="I83">
        <v>485.74</v>
      </c>
      <c r="L83">
        <v>103.19</v>
      </c>
      <c r="M83">
        <v>520.52</v>
      </c>
      <c r="N83">
        <v>183.98</v>
      </c>
      <c r="O83">
        <v>552.08000000000004</v>
      </c>
      <c r="R83">
        <f t="shared" si="2"/>
        <v>103.19</v>
      </c>
      <c r="S83">
        <f t="shared" si="2"/>
        <v>508.8036205041596</v>
      </c>
      <c r="T83">
        <f t="shared" si="2"/>
        <v>287.02666666666664</v>
      </c>
      <c r="U83">
        <f t="shared" si="1"/>
        <v>518.91000000000008</v>
      </c>
    </row>
    <row r="84" spans="1:21" x14ac:dyDescent="0.25">
      <c r="A84">
        <v>80</v>
      </c>
      <c r="B84">
        <v>104.19</v>
      </c>
      <c r="C84">
        <v>613.46243254478122</v>
      </c>
      <c r="D84">
        <v>581.39</v>
      </c>
      <c r="F84">
        <v>104.19</v>
      </c>
      <c r="G84">
        <v>538.65</v>
      </c>
      <c r="H84">
        <v>178.93</v>
      </c>
      <c r="I84">
        <v>567.59</v>
      </c>
      <c r="L84">
        <v>104.19</v>
      </c>
      <c r="M84">
        <v>560.6</v>
      </c>
      <c r="N84">
        <v>199.94</v>
      </c>
      <c r="O84">
        <v>595.19000000000005</v>
      </c>
      <c r="R84">
        <f t="shared" si="2"/>
        <v>104.19</v>
      </c>
      <c r="S84">
        <f t="shared" si="2"/>
        <v>570.90414418159378</v>
      </c>
      <c r="T84">
        <f t="shared" si="2"/>
        <v>320.08666666666664</v>
      </c>
      <c r="U84">
        <f t="shared" si="1"/>
        <v>581.3900000000001</v>
      </c>
    </row>
    <row r="85" spans="1:21" x14ac:dyDescent="0.25">
      <c r="A85">
        <v>81</v>
      </c>
      <c r="B85">
        <v>105.19</v>
      </c>
      <c r="C85">
        <v>636.02843816765107</v>
      </c>
      <c r="D85">
        <v>556.40499999999997</v>
      </c>
      <c r="F85">
        <v>105.19</v>
      </c>
      <c r="G85">
        <v>518.92999999999995</v>
      </c>
      <c r="H85">
        <v>189.01</v>
      </c>
      <c r="I85">
        <v>552.28</v>
      </c>
      <c r="L85">
        <v>105.2</v>
      </c>
      <c r="M85">
        <v>510.58</v>
      </c>
      <c r="N85">
        <v>231.32</v>
      </c>
      <c r="O85">
        <v>560.53</v>
      </c>
      <c r="R85">
        <f t="shared" si="2"/>
        <v>105.19333333333333</v>
      </c>
      <c r="S85">
        <f t="shared" si="2"/>
        <v>555.17947938921691</v>
      </c>
      <c r="T85">
        <f t="shared" si="2"/>
        <v>325.57833333333332</v>
      </c>
      <c r="U85">
        <f t="shared" si="1"/>
        <v>556.40499999999997</v>
      </c>
    </row>
    <row r="86" spans="1:21" x14ac:dyDescent="0.25">
      <c r="A86">
        <v>82</v>
      </c>
      <c r="B86">
        <v>106.19</v>
      </c>
      <c r="C86">
        <v>641.11506595365415</v>
      </c>
      <c r="D86">
        <v>615.38499999999999</v>
      </c>
      <c r="F86">
        <v>106.19</v>
      </c>
      <c r="G86">
        <v>517.26</v>
      </c>
      <c r="H86">
        <v>134.82</v>
      </c>
      <c r="I86">
        <v>534.54</v>
      </c>
      <c r="L86">
        <v>106.2</v>
      </c>
      <c r="M86">
        <v>655.39</v>
      </c>
      <c r="N86">
        <v>234.94</v>
      </c>
      <c r="O86">
        <v>696.23</v>
      </c>
      <c r="R86">
        <f t="shared" si="2"/>
        <v>106.19333333333333</v>
      </c>
      <c r="S86">
        <f t="shared" si="2"/>
        <v>604.58835531788463</v>
      </c>
      <c r="T86">
        <f t="shared" si="2"/>
        <v>328.38166666666666</v>
      </c>
      <c r="U86">
        <f t="shared" si="1"/>
        <v>615.38499999999999</v>
      </c>
    </row>
    <row r="87" spans="1:21" x14ac:dyDescent="0.25">
      <c r="A87">
        <v>83</v>
      </c>
      <c r="B87">
        <v>107.19</v>
      </c>
      <c r="C87">
        <v>682.04577712712182</v>
      </c>
      <c r="D87">
        <v>664.72500000000002</v>
      </c>
      <c r="F87">
        <v>107.19</v>
      </c>
      <c r="G87">
        <v>600.13</v>
      </c>
      <c r="H87">
        <v>189.65</v>
      </c>
      <c r="I87">
        <v>629.38</v>
      </c>
      <c r="L87">
        <v>107.2</v>
      </c>
      <c r="M87">
        <v>669.41</v>
      </c>
      <c r="N87">
        <v>204.89</v>
      </c>
      <c r="O87">
        <v>700.07</v>
      </c>
      <c r="R87">
        <f t="shared" si="2"/>
        <v>107.19333333333333</v>
      </c>
      <c r="S87">
        <f t="shared" si="2"/>
        <v>650.52859237570726</v>
      </c>
      <c r="T87">
        <f t="shared" si="2"/>
        <v>353.08833333333331</v>
      </c>
      <c r="U87">
        <f t="shared" si="1"/>
        <v>664.72500000000002</v>
      </c>
    </row>
    <row r="88" spans="1:21" x14ac:dyDescent="0.25">
      <c r="A88">
        <v>84</v>
      </c>
      <c r="B88">
        <v>108.19</v>
      </c>
      <c r="C88">
        <v>754.00858939802345</v>
      </c>
      <c r="D88">
        <v>659.17000000000007</v>
      </c>
      <c r="F88">
        <v>108.19</v>
      </c>
      <c r="G88">
        <v>576.05999999999995</v>
      </c>
      <c r="H88">
        <v>173.46</v>
      </c>
      <c r="I88">
        <v>601.61</v>
      </c>
      <c r="L88">
        <v>108.19</v>
      </c>
      <c r="M88">
        <v>678.74</v>
      </c>
      <c r="N88">
        <v>230.24</v>
      </c>
      <c r="O88">
        <v>716.73</v>
      </c>
      <c r="R88">
        <f t="shared" si="2"/>
        <v>108.19</v>
      </c>
      <c r="S88">
        <f t="shared" si="2"/>
        <v>669.60286313267454</v>
      </c>
      <c r="T88">
        <f t="shared" si="2"/>
        <v>354.29</v>
      </c>
      <c r="U88">
        <f t="shared" si="1"/>
        <v>659.17000000000007</v>
      </c>
    </row>
    <row r="89" spans="1:21" x14ac:dyDescent="0.25">
      <c r="A89">
        <v>85</v>
      </c>
      <c r="B89">
        <v>109.19</v>
      </c>
      <c r="C89">
        <v>837.28168547937571</v>
      </c>
      <c r="D89">
        <v>702.98000000000013</v>
      </c>
      <c r="F89">
        <v>109.19</v>
      </c>
      <c r="G89">
        <v>599.17999999999995</v>
      </c>
      <c r="H89">
        <v>198.68</v>
      </c>
      <c r="I89">
        <v>631.26</v>
      </c>
      <c r="L89">
        <v>109.19</v>
      </c>
      <c r="M89">
        <v>735.79</v>
      </c>
      <c r="N89">
        <v>242.42</v>
      </c>
      <c r="O89">
        <v>774.7</v>
      </c>
      <c r="R89">
        <f t="shared" si="2"/>
        <v>109.19</v>
      </c>
      <c r="S89">
        <f t="shared" si="2"/>
        <v>724.08389515979195</v>
      </c>
      <c r="T89">
        <f t="shared" si="2"/>
        <v>381.36000000000007</v>
      </c>
      <c r="U89">
        <f t="shared" si="1"/>
        <v>702.98</v>
      </c>
    </row>
    <row r="90" spans="1:21" x14ac:dyDescent="0.25">
      <c r="A90">
        <v>86</v>
      </c>
      <c r="B90">
        <v>110.2</v>
      </c>
      <c r="C90">
        <v>916.61991567958239</v>
      </c>
      <c r="D90">
        <v>740.13499999999999</v>
      </c>
      <c r="F90">
        <v>110.19</v>
      </c>
      <c r="G90">
        <v>643.79</v>
      </c>
      <c r="H90">
        <v>202.38</v>
      </c>
      <c r="I90">
        <v>674.85</v>
      </c>
      <c r="L90">
        <v>110.2</v>
      </c>
      <c r="M90">
        <v>762.47</v>
      </c>
      <c r="N90">
        <v>259.5</v>
      </c>
      <c r="O90">
        <v>805.42</v>
      </c>
      <c r="R90">
        <f t="shared" si="2"/>
        <v>110.19666666666666</v>
      </c>
      <c r="S90">
        <f t="shared" si="2"/>
        <v>774.29330522652742</v>
      </c>
      <c r="T90">
        <f t="shared" si="2"/>
        <v>400.67166666666662</v>
      </c>
      <c r="U90">
        <f t="shared" si="1"/>
        <v>740.13499999999999</v>
      </c>
    </row>
    <row r="91" spans="1:21" x14ac:dyDescent="0.25">
      <c r="A91">
        <v>87</v>
      </c>
      <c r="B91">
        <v>111.2</v>
      </c>
      <c r="C91">
        <v>869.2869580050866</v>
      </c>
      <c r="D91">
        <v>780.8950000000001</v>
      </c>
      <c r="F91">
        <v>111.19</v>
      </c>
      <c r="G91">
        <v>686.44</v>
      </c>
      <c r="H91">
        <v>167.78</v>
      </c>
      <c r="I91">
        <v>706.64</v>
      </c>
      <c r="L91">
        <v>111.2</v>
      </c>
      <c r="M91">
        <v>809.08</v>
      </c>
      <c r="N91">
        <v>276.89</v>
      </c>
      <c r="O91">
        <v>855.15</v>
      </c>
      <c r="R91">
        <f t="shared" si="2"/>
        <v>111.19666666666666</v>
      </c>
      <c r="S91">
        <f t="shared" si="2"/>
        <v>788.26898600169545</v>
      </c>
      <c r="T91">
        <f t="shared" si="2"/>
        <v>408.5216666666667</v>
      </c>
      <c r="U91">
        <f t="shared" si="1"/>
        <v>780.89499999999998</v>
      </c>
    </row>
    <row r="92" spans="1:21" x14ac:dyDescent="0.25">
      <c r="A92">
        <v>88</v>
      </c>
      <c r="B92">
        <v>112.2</v>
      </c>
      <c r="C92">
        <v>1060.5639747560335</v>
      </c>
      <c r="D92">
        <v>833.79</v>
      </c>
      <c r="F92">
        <v>112.19</v>
      </c>
      <c r="G92">
        <v>726.12</v>
      </c>
      <c r="H92">
        <v>235.44</v>
      </c>
      <c r="I92">
        <v>763.34</v>
      </c>
      <c r="L92">
        <v>112.2</v>
      </c>
      <c r="M92">
        <v>854.74</v>
      </c>
      <c r="N92">
        <v>295.08999999999997</v>
      </c>
      <c r="O92">
        <v>904.24</v>
      </c>
      <c r="R92">
        <f t="shared" si="2"/>
        <v>112.19666666666666</v>
      </c>
      <c r="S92">
        <f t="shared" si="2"/>
        <v>880.47465825201107</v>
      </c>
      <c r="T92">
        <f t="shared" si="2"/>
        <v>454.77333333333331</v>
      </c>
      <c r="U92">
        <f t="shared" si="1"/>
        <v>833.79</v>
      </c>
    </row>
    <row r="93" spans="1:21" x14ac:dyDescent="0.25">
      <c r="A93">
        <v>89</v>
      </c>
      <c r="B93">
        <v>113.2</v>
      </c>
      <c r="C93">
        <v>1126.9815680844395</v>
      </c>
      <c r="D93">
        <v>903.7700000000001</v>
      </c>
      <c r="F93">
        <v>113.19</v>
      </c>
      <c r="G93">
        <v>777.42</v>
      </c>
      <c r="H93">
        <v>257.91000000000003</v>
      </c>
      <c r="I93">
        <v>819.08</v>
      </c>
      <c r="L93">
        <v>113.2</v>
      </c>
      <c r="M93">
        <v>933.64</v>
      </c>
      <c r="N93">
        <v>324.62</v>
      </c>
      <c r="O93">
        <v>988.46</v>
      </c>
      <c r="R93">
        <f t="shared" si="2"/>
        <v>113.19666666666666</v>
      </c>
      <c r="S93">
        <f t="shared" si="2"/>
        <v>946.01385602814651</v>
      </c>
      <c r="T93">
        <f t="shared" si="2"/>
        <v>495.43333333333339</v>
      </c>
      <c r="U93">
        <f t="shared" si="1"/>
        <v>903.77</v>
      </c>
    </row>
    <row r="94" spans="1:21" x14ac:dyDescent="0.25">
      <c r="A94">
        <v>90</v>
      </c>
      <c r="B94">
        <v>114.2</v>
      </c>
      <c r="C94">
        <v>1264.6026809651476</v>
      </c>
      <c r="D94">
        <v>963.83500000000004</v>
      </c>
      <c r="F94">
        <v>114.19</v>
      </c>
      <c r="G94">
        <v>835.88</v>
      </c>
      <c r="H94">
        <v>276.02</v>
      </c>
      <c r="I94">
        <v>880.27</v>
      </c>
      <c r="L94">
        <v>114.2</v>
      </c>
      <c r="M94">
        <v>987.57</v>
      </c>
      <c r="N94">
        <v>348.86</v>
      </c>
      <c r="O94">
        <v>1047.4000000000001</v>
      </c>
      <c r="R94">
        <f t="shared" si="2"/>
        <v>114.19666666666666</v>
      </c>
      <c r="S94">
        <f t="shared" si="2"/>
        <v>1029.3508936550493</v>
      </c>
      <c r="T94">
        <f t="shared" si="2"/>
        <v>529.57166666666672</v>
      </c>
      <c r="U94">
        <f t="shared" si="1"/>
        <v>963.83500000000004</v>
      </c>
    </row>
    <row r="95" spans="1:21" x14ac:dyDescent="0.25">
      <c r="A95">
        <v>91</v>
      </c>
      <c r="B95">
        <v>115.2</v>
      </c>
      <c r="C95">
        <v>1383.3717351107289</v>
      </c>
      <c r="D95">
        <v>1015.535</v>
      </c>
      <c r="F95">
        <v>115.19</v>
      </c>
      <c r="G95">
        <v>894.96</v>
      </c>
      <c r="H95">
        <v>282.45</v>
      </c>
      <c r="I95">
        <v>938.47</v>
      </c>
      <c r="L95">
        <v>115.2</v>
      </c>
      <c r="M95">
        <v>995.27</v>
      </c>
      <c r="N95">
        <v>450.86</v>
      </c>
      <c r="O95">
        <v>1092.5999999999999</v>
      </c>
      <c r="R95">
        <f t="shared" si="2"/>
        <v>115.19666666666666</v>
      </c>
      <c r="S95">
        <f t="shared" si="2"/>
        <v>1091.200578370243</v>
      </c>
      <c r="T95">
        <f t="shared" si="2"/>
        <v>582.94833333333327</v>
      </c>
      <c r="U95">
        <f t="shared" si="1"/>
        <v>1015.535</v>
      </c>
    </row>
    <row r="96" spans="1:21" x14ac:dyDescent="0.25">
      <c r="A96">
        <v>92</v>
      </c>
      <c r="B96">
        <v>116.21</v>
      </c>
      <c r="C96">
        <v>1455.8155493927511</v>
      </c>
      <c r="D96">
        <v>1139.75</v>
      </c>
      <c r="F96">
        <v>116.2</v>
      </c>
      <c r="G96">
        <v>985.62</v>
      </c>
      <c r="H96">
        <v>346.34</v>
      </c>
      <c r="I96">
        <v>1044.7</v>
      </c>
      <c r="L96">
        <v>116.2</v>
      </c>
      <c r="M96">
        <v>1150.9000000000001</v>
      </c>
      <c r="N96">
        <v>447.21</v>
      </c>
      <c r="O96">
        <v>1234.8</v>
      </c>
      <c r="R96">
        <f t="shared" si="2"/>
        <v>116.20333333333333</v>
      </c>
      <c r="S96">
        <f t="shared" si="2"/>
        <v>1197.445183130917</v>
      </c>
      <c r="T96">
        <f t="shared" si="2"/>
        <v>644.43333333333328</v>
      </c>
      <c r="U96">
        <f t="shared" si="1"/>
        <v>1139.75</v>
      </c>
    </row>
    <row r="97" spans="1:21" x14ac:dyDescent="0.25">
      <c r="A97">
        <v>93</v>
      </c>
      <c r="B97">
        <v>117.21</v>
      </c>
      <c r="C97">
        <v>1560.2720476595746</v>
      </c>
      <c r="D97">
        <v>1240.1499999999999</v>
      </c>
      <c r="F97">
        <v>117.19</v>
      </c>
      <c r="G97">
        <v>1101.7</v>
      </c>
      <c r="H97">
        <v>401.58</v>
      </c>
      <c r="I97">
        <v>1172.5999999999999</v>
      </c>
      <c r="L97">
        <v>117.2</v>
      </c>
      <c r="M97">
        <v>1219.9000000000001</v>
      </c>
      <c r="N97">
        <v>471.18</v>
      </c>
      <c r="O97">
        <v>1307.7</v>
      </c>
      <c r="R97">
        <f t="shared" si="2"/>
        <v>117.19999999999999</v>
      </c>
      <c r="S97">
        <f t="shared" si="2"/>
        <v>1293.9573492198583</v>
      </c>
      <c r="T97">
        <f t="shared" si="2"/>
        <v>704.30333333333328</v>
      </c>
      <c r="U97">
        <f t="shared" si="1"/>
        <v>1240.1500000000001</v>
      </c>
    </row>
    <row r="98" spans="1:21" x14ac:dyDescent="0.25">
      <c r="A98">
        <v>94</v>
      </c>
      <c r="B98">
        <v>118.21</v>
      </c>
      <c r="C98">
        <v>1744.0222623163681</v>
      </c>
      <c r="D98">
        <v>1369.4</v>
      </c>
      <c r="F98">
        <v>118.2</v>
      </c>
      <c r="G98">
        <v>1195.8</v>
      </c>
      <c r="H98">
        <v>423.29</v>
      </c>
      <c r="I98">
        <v>1268.5</v>
      </c>
      <c r="L98">
        <v>118.2</v>
      </c>
      <c r="M98">
        <v>1351.8</v>
      </c>
      <c r="N98">
        <v>578.33000000000004</v>
      </c>
      <c r="O98">
        <v>1470.3</v>
      </c>
      <c r="R98">
        <f t="shared" si="2"/>
        <v>118.20333333333333</v>
      </c>
      <c r="S98">
        <f t="shared" si="2"/>
        <v>1430.5407541054562</v>
      </c>
      <c r="T98">
        <f t="shared" si="2"/>
        <v>790.34</v>
      </c>
      <c r="U98">
        <f t="shared" si="1"/>
        <v>1369.4</v>
      </c>
    </row>
    <row r="99" spans="1:21" x14ac:dyDescent="0.25">
      <c r="A99">
        <v>95</v>
      </c>
      <c r="B99">
        <v>119.21</v>
      </c>
      <c r="C99">
        <v>1815.6549533357299</v>
      </c>
      <c r="D99">
        <v>1518.85</v>
      </c>
      <c r="F99">
        <v>119.21</v>
      </c>
      <c r="G99">
        <v>1298.9000000000001</v>
      </c>
      <c r="H99">
        <v>482.26</v>
      </c>
      <c r="I99">
        <v>1385.5</v>
      </c>
      <c r="L99">
        <v>119.2</v>
      </c>
      <c r="M99">
        <v>1537</v>
      </c>
      <c r="N99">
        <v>606.22</v>
      </c>
      <c r="O99">
        <v>1652.2</v>
      </c>
      <c r="R99">
        <f t="shared" si="2"/>
        <v>119.20666666666666</v>
      </c>
      <c r="S99">
        <f t="shared" si="2"/>
        <v>1550.5183177785766</v>
      </c>
      <c r="T99">
        <f t="shared" si="2"/>
        <v>869.11</v>
      </c>
      <c r="U99">
        <f t="shared" si="1"/>
        <v>1518.85</v>
      </c>
    </row>
    <row r="100" spans="1:21" x14ac:dyDescent="0.25">
      <c r="A100">
        <v>96</v>
      </c>
      <c r="B100">
        <v>120.21</v>
      </c>
      <c r="C100">
        <v>2147.1658080884845</v>
      </c>
      <c r="D100">
        <v>1735.0500000000002</v>
      </c>
      <c r="F100">
        <v>120.21</v>
      </c>
      <c r="G100">
        <v>1468.2</v>
      </c>
      <c r="H100">
        <v>565.75</v>
      </c>
      <c r="I100">
        <v>1573.4</v>
      </c>
      <c r="L100">
        <v>120.2</v>
      </c>
      <c r="M100">
        <v>1733.7</v>
      </c>
      <c r="N100">
        <v>769.17</v>
      </c>
      <c r="O100">
        <v>1896.7</v>
      </c>
      <c r="R100">
        <f t="shared" si="2"/>
        <v>120.20666666666666</v>
      </c>
      <c r="S100">
        <f t="shared" si="2"/>
        <v>1783.0219360294948</v>
      </c>
      <c r="T100">
        <f t="shared" si="2"/>
        <v>1023.3233333333334</v>
      </c>
      <c r="U100">
        <f t="shared" si="1"/>
        <v>1735.0500000000002</v>
      </c>
    </row>
    <row r="101" spans="1:21" x14ac:dyDescent="0.25">
      <c r="A101">
        <v>97</v>
      </c>
      <c r="B101">
        <v>121.21</v>
      </c>
      <c r="C101">
        <v>2338.3072255520506</v>
      </c>
      <c r="D101">
        <v>1904.5499999999997</v>
      </c>
      <c r="F101">
        <v>121.21</v>
      </c>
      <c r="G101">
        <v>1606.8</v>
      </c>
      <c r="H101">
        <v>661.25</v>
      </c>
      <c r="I101">
        <v>1737.5</v>
      </c>
      <c r="L101">
        <v>121.21</v>
      </c>
      <c r="M101">
        <v>1899.3</v>
      </c>
      <c r="N101">
        <v>827.34</v>
      </c>
      <c r="O101">
        <v>2071.6</v>
      </c>
      <c r="R101">
        <f t="shared" si="2"/>
        <v>121.21</v>
      </c>
      <c r="S101">
        <f t="shared" si="2"/>
        <v>1948.1357418506834</v>
      </c>
      <c r="T101">
        <f t="shared" si="2"/>
        <v>1131.0466666666666</v>
      </c>
      <c r="U101">
        <f t="shared" si="1"/>
        <v>1904.55</v>
      </c>
    </row>
    <row r="102" spans="1:21" x14ac:dyDescent="0.25">
      <c r="A102">
        <v>98</v>
      </c>
      <c r="B102">
        <v>122.21</v>
      </c>
      <c r="C102">
        <v>2522.9966906737168</v>
      </c>
      <c r="D102">
        <v>2100.9</v>
      </c>
      <c r="F102">
        <v>122.21</v>
      </c>
      <c r="G102">
        <v>1775.3</v>
      </c>
      <c r="H102">
        <v>745.59</v>
      </c>
      <c r="I102">
        <v>1925.5</v>
      </c>
      <c r="L102">
        <v>122.22</v>
      </c>
      <c r="M102">
        <v>2066.3000000000002</v>
      </c>
      <c r="N102">
        <v>954.96</v>
      </c>
      <c r="O102">
        <v>2276.3000000000002</v>
      </c>
      <c r="R102">
        <f t="shared" si="2"/>
        <v>122.21333333333332</v>
      </c>
      <c r="S102">
        <f t="shared" si="2"/>
        <v>2121.5322302245722</v>
      </c>
      <c r="T102">
        <f t="shared" si="2"/>
        <v>1267.1500000000001</v>
      </c>
      <c r="U102">
        <f t="shared" si="1"/>
        <v>2100.9</v>
      </c>
    </row>
    <row r="103" spans="1:21" x14ac:dyDescent="0.25">
      <c r="A103">
        <v>99</v>
      </c>
      <c r="B103">
        <v>123.21</v>
      </c>
      <c r="C103">
        <v>2812.2033218503939</v>
      </c>
      <c r="D103">
        <v>2326</v>
      </c>
      <c r="F103">
        <v>123.21</v>
      </c>
      <c r="G103">
        <v>1938.8</v>
      </c>
      <c r="H103">
        <v>854.89</v>
      </c>
      <c r="I103">
        <v>2118.9</v>
      </c>
      <c r="L103">
        <v>123.22</v>
      </c>
      <c r="M103">
        <v>2290.8000000000002</v>
      </c>
      <c r="N103">
        <v>1081.0999999999999</v>
      </c>
      <c r="O103">
        <v>2533.1</v>
      </c>
      <c r="R103">
        <f t="shared" si="2"/>
        <v>123.21333333333332</v>
      </c>
      <c r="S103">
        <f t="shared" si="2"/>
        <v>2347.2677739501314</v>
      </c>
      <c r="T103">
        <f t="shared" si="2"/>
        <v>1420.6633333333332</v>
      </c>
      <c r="U103">
        <f t="shared" si="1"/>
        <v>2326</v>
      </c>
    </row>
    <row r="104" spans="1:21" x14ac:dyDescent="0.25">
      <c r="A104">
        <v>100</v>
      </c>
      <c r="B104">
        <v>124.21</v>
      </c>
      <c r="C104">
        <v>3045.8915993290543</v>
      </c>
      <c r="D104">
        <v>2552.5500000000002</v>
      </c>
      <c r="F104">
        <v>124.21</v>
      </c>
      <c r="G104">
        <v>2103.5</v>
      </c>
      <c r="H104">
        <v>965.82</v>
      </c>
      <c r="I104">
        <v>2314.6</v>
      </c>
      <c r="L104">
        <v>124.22</v>
      </c>
      <c r="M104">
        <v>2507.4</v>
      </c>
      <c r="N104">
        <v>1224.8</v>
      </c>
      <c r="O104">
        <v>2790.5</v>
      </c>
      <c r="R104">
        <f t="shared" si="2"/>
        <v>124.21333333333332</v>
      </c>
      <c r="S104">
        <f t="shared" si="2"/>
        <v>2552.2638664430178</v>
      </c>
      <c r="T104">
        <f t="shared" si="2"/>
        <v>1581.0566666666666</v>
      </c>
      <c r="U104">
        <f t="shared" si="1"/>
        <v>2552.5500000000002</v>
      </c>
    </row>
    <row r="105" spans="1:21" x14ac:dyDescent="0.25">
      <c r="A105">
        <v>101</v>
      </c>
      <c r="B105">
        <v>125.21</v>
      </c>
      <c r="C105">
        <v>3203.3040652528548</v>
      </c>
      <c r="D105">
        <v>2756.9500000000003</v>
      </c>
      <c r="F105">
        <v>125.21</v>
      </c>
      <c r="G105">
        <v>2271.4</v>
      </c>
      <c r="H105">
        <v>1058.0999999999999</v>
      </c>
      <c r="I105">
        <v>2505.8000000000002</v>
      </c>
      <c r="L105">
        <v>125.21</v>
      </c>
      <c r="M105">
        <v>2690</v>
      </c>
      <c r="N105">
        <v>1346.3</v>
      </c>
      <c r="O105">
        <v>3008.1</v>
      </c>
      <c r="R105">
        <f t="shared" si="2"/>
        <v>125.21</v>
      </c>
      <c r="S105">
        <f t="shared" si="2"/>
        <v>2721.5680217509516</v>
      </c>
      <c r="T105">
        <f t="shared" si="2"/>
        <v>1720.45</v>
      </c>
      <c r="U105">
        <f t="shared" si="1"/>
        <v>2756.95</v>
      </c>
    </row>
    <row r="106" spans="1:21" x14ac:dyDescent="0.25">
      <c r="A106">
        <v>102</v>
      </c>
      <c r="B106">
        <v>126.21</v>
      </c>
      <c r="C106">
        <v>3538.0994153756214</v>
      </c>
      <c r="D106">
        <v>3012.0499999999997</v>
      </c>
      <c r="F106">
        <v>126.21</v>
      </c>
      <c r="G106">
        <v>2470.9</v>
      </c>
      <c r="H106">
        <v>1200.0999999999999</v>
      </c>
      <c r="I106">
        <v>2746.9</v>
      </c>
      <c r="L106">
        <v>126.21</v>
      </c>
      <c r="M106">
        <v>2906.8</v>
      </c>
      <c r="N106">
        <v>1513.4</v>
      </c>
      <c r="O106">
        <v>3277.2</v>
      </c>
      <c r="R106">
        <f t="shared" si="2"/>
        <v>126.21</v>
      </c>
      <c r="S106">
        <f t="shared" si="2"/>
        <v>2971.9331384585407</v>
      </c>
      <c r="T106">
        <f t="shared" si="2"/>
        <v>1908.5166666666664</v>
      </c>
      <c r="U106">
        <f t="shared" si="1"/>
        <v>3012.05</v>
      </c>
    </row>
    <row r="107" spans="1:21" x14ac:dyDescent="0.25">
      <c r="A107">
        <v>103</v>
      </c>
      <c r="B107">
        <v>127.21</v>
      </c>
      <c r="C107">
        <v>3741.2713117374396</v>
      </c>
      <c r="D107">
        <v>3252.05</v>
      </c>
      <c r="F107">
        <v>127.21</v>
      </c>
      <c r="G107">
        <v>2664</v>
      </c>
      <c r="H107">
        <v>1325.7</v>
      </c>
      <c r="I107">
        <v>2975.6</v>
      </c>
      <c r="L107">
        <v>127.21</v>
      </c>
      <c r="M107">
        <v>3121.6</v>
      </c>
      <c r="N107">
        <v>1645</v>
      </c>
      <c r="O107">
        <v>3528.5</v>
      </c>
      <c r="R107">
        <f t="shared" si="2"/>
        <v>127.21</v>
      </c>
      <c r="S107">
        <f t="shared" si="2"/>
        <v>3175.6237705791464</v>
      </c>
      <c r="T107">
        <f t="shared" si="2"/>
        <v>2074.25</v>
      </c>
      <c r="U107">
        <f t="shared" si="1"/>
        <v>3252.05</v>
      </c>
    </row>
    <row r="108" spans="1:21" x14ac:dyDescent="0.25">
      <c r="A108">
        <v>104</v>
      </c>
      <c r="B108">
        <v>128.22</v>
      </c>
      <c r="C108">
        <v>3925.5861905228126</v>
      </c>
      <c r="D108">
        <v>3443.8999999999996</v>
      </c>
      <c r="F108">
        <v>128.21</v>
      </c>
      <c r="G108">
        <v>2808.1</v>
      </c>
      <c r="H108">
        <v>1405.2</v>
      </c>
      <c r="I108">
        <v>3140.1</v>
      </c>
      <c r="L108">
        <v>128.21</v>
      </c>
      <c r="M108">
        <v>3297.5</v>
      </c>
      <c r="N108">
        <v>1781</v>
      </c>
      <c r="O108">
        <v>3747.7</v>
      </c>
      <c r="R108">
        <f t="shared" si="2"/>
        <v>128.21333333333334</v>
      </c>
      <c r="S108">
        <f t="shared" si="2"/>
        <v>3343.7287301742708</v>
      </c>
      <c r="T108">
        <f t="shared" si="2"/>
        <v>2210.0333333333333</v>
      </c>
      <c r="U108">
        <f t="shared" si="1"/>
        <v>3443.8999999999996</v>
      </c>
    </row>
    <row r="109" spans="1:21" x14ac:dyDescent="0.25">
      <c r="A109">
        <v>105</v>
      </c>
      <c r="B109">
        <v>129.22</v>
      </c>
      <c r="C109">
        <v>4078.9476346646297</v>
      </c>
      <c r="D109">
        <v>3625.0000000000005</v>
      </c>
      <c r="F109">
        <v>129.21</v>
      </c>
      <c r="G109">
        <v>2932.2</v>
      </c>
      <c r="H109">
        <v>1506.9</v>
      </c>
      <c r="I109">
        <v>3296.8</v>
      </c>
      <c r="L109">
        <v>129.21</v>
      </c>
      <c r="M109">
        <v>3461</v>
      </c>
      <c r="N109">
        <v>1910.3</v>
      </c>
      <c r="O109">
        <v>3953.2</v>
      </c>
      <c r="R109">
        <f t="shared" si="2"/>
        <v>129.21333333333334</v>
      </c>
      <c r="S109">
        <f t="shared" si="2"/>
        <v>3490.7158782215433</v>
      </c>
      <c r="T109">
        <f t="shared" si="2"/>
        <v>2347.4</v>
      </c>
      <c r="U109">
        <f t="shared" si="1"/>
        <v>3625</v>
      </c>
    </row>
    <row r="110" spans="1:21" x14ac:dyDescent="0.25">
      <c r="A110">
        <v>106</v>
      </c>
      <c r="B110">
        <v>130.22</v>
      </c>
      <c r="C110">
        <v>4193.1055624947958</v>
      </c>
      <c r="D110">
        <v>3790.5499999999993</v>
      </c>
      <c r="F110">
        <v>130.21</v>
      </c>
      <c r="G110">
        <v>3064.2</v>
      </c>
      <c r="H110">
        <v>1598.5</v>
      </c>
      <c r="I110">
        <v>3456.1</v>
      </c>
      <c r="L110">
        <v>130.21</v>
      </c>
      <c r="M110">
        <v>3588.9</v>
      </c>
      <c r="N110">
        <v>2033.7</v>
      </c>
      <c r="O110">
        <v>4125</v>
      </c>
      <c r="R110">
        <f t="shared" si="2"/>
        <v>130.21333333333334</v>
      </c>
      <c r="S110">
        <f t="shared" si="2"/>
        <v>3615.4018541649316</v>
      </c>
      <c r="T110">
        <f t="shared" si="2"/>
        <v>2474.2499999999995</v>
      </c>
      <c r="U110">
        <f t="shared" si="1"/>
        <v>3790.55</v>
      </c>
    </row>
    <row r="111" spans="1:21" x14ac:dyDescent="0.25">
      <c r="A111">
        <v>107</v>
      </c>
      <c r="B111">
        <v>131.22</v>
      </c>
      <c r="C111">
        <v>4275.9465252636555</v>
      </c>
      <c r="D111">
        <v>3913.2</v>
      </c>
      <c r="F111">
        <v>131.21</v>
      </c>
      <c r="G111">
        <v>3142.8</v>
      </c>
      <c r="H111">
        <v>1693.5</v>
      </c>
      <c r="I111">
        <v>3570.1</v>
      </c>
      <c r="L111">
        <v>131.21</v>
      </c>
      <c r="M111">
        <v>3681.9</v>
      </c>
      <c r="N111">
        <v>2135.4</v>
      </c>
      <c r="O111">
        <v>4256.3</v>
      </c>
      <c r="R111">
        <f t="shared" si="2"/>
        <v>131.21333333333334</v>
      </c>
      <c r="S111">
        <f t="shared" si="2"/>
        <v>3700.2155084212186</v>
      </c>
      <c r="T111">
        <f t="shared" si="2"/>
        <v>2580.7000000000003</v>
      </c>
      <c r="U111">
        <f t="shared" si="1"/>
        <v>3913.2</v>
      </c>
    </row>
    <row r="112" spans="1:21" x14ac:dyDescent="0.25">
      <c r="A112">
        <v>108</v>
      </c>
      <c r="B112">
        <v>132.22</v>
      </c>
      <c r="C112">
        <v>4251.447454780362</v>
      </c>
      <c r="D112">
        <v>4006.7000000000007</v>
      </c>
      <c r="F112">
        <v>132.21</v>
      </c>
      <c r="G112">
        <v>3231.9</v>
      </c>
      <c r="H112">
        <v>1754.5</v>
      </c>
      <c r="I112">
        <v>3677.4</v>
      </c>
      <c r="L112">
        <v>132.21</v>
      </c>
      <c r="M112">
        <v>3733.2</v>
      </c>
      <c r="N112">
        <v>2205.4</v>
      </c>
      <c r="O112">
        <v>4336</v>
      </c>
      <c r="R112">
        <f t="shared" si="2"/>
        <v>132.21333333333334</v>
      </c>
      <c r="S112">
        <f t="shared" si="2"/>
        <v>3738.8491515934534</v>
      </c>
      <c r="T112">
        <f t="shared" si="2"/>
        <v>2655.5333333333333</v>
      </c>
      <c r="U112">
        <f t="shared" si="1"/>
        <v>4006.7</v>
      </c>
    </row>
    <row r="113" spans="1:21" x14ac:dyDescent="0.25">
      <c r="A113">
        <v>109</v>
      </c>
      <c r="B113">
        <v>133.22</v>
      </c>
      <c r="C113">
        <v>4354.1130316742074</v>
      </c>
      <c r="D113">
        <v>4070.95</v>
      </c>
      <c r="F113">
        <v>133.21</v>
      </c>
      <c r="G113">
        <v>3265.1</v>
      </c>
      <c r="H113">
        <v>1833.4</v>
      </c>
      <c r="I113">
        <v>3744.6</v>
      </c>
      <c r="L113">
        <v>133.21</v>
      </c>
      <c r="M113">
        <v>3765.4</v>
      </c>
      <c r="N113">
        <v>2271.1</v>
      </c>
      <c r="O113">
        <v>4397.3</v>
      </c>
      <c r="R113">
        <f t="shared" si="2"/>
        <v>133.21333333333334</v>
      </c>
      <c r="S113">
        <f t="shared" si="2"/>
        <v>3794.871010558069</v>
      </c>
      <c r="T113">
        <f t="shared" si="2"/>
        <v>2725.15</v>
      </c>
      <c r="U113">
        <f t="shared" si="1"/>
        <v>4070.95</v>
      </c>
    </row>
    <row r="114" spans="1:21" x14ac:dyDescent="0.25">
      <c r="A114">
        <v>110</v>
      </c>
      <c r="B114">
        <v>134.21</v>
      </c>
      <c r="C114">
        <v>4312.5523575020952</v>
      </c>
      <c r="D114">
        <v>4097.1500000000005</v>
      </c>
      <c r="F114">
        <v>134.19999999999999</v>
      </c>
      <c r="G114">
        <v>3249.5</v>
      </c>
      <c r="H114">
        <v>1896</v>
      </c>
      <c r="I114">
        <v>3762.2</v>
      </c>
      <c r="L114">
        <v>134.19999999999999</v>
      </c>
      <c r="M114">
        <v>3784.4</v>
      </c>
      <c r="N114">
        <v>2306.9</v>
      </c>
      <c r="O114">
        <v>4432.1000000000004</v>
      </c>
      <c r="R114">
        <f t="shared" si="2"/>
        <v>134.20333333333332</v>
      </c>
      <c r="S114">
        <f t="shared" si="2"/>
        <v>3782.1507858340319</v>
      </c>
      <c r="T114">
        <f t="shared" si="2"/>
        <v>2766.6833333333338</v>
      </c>
      <c r="U114">
        <f t="shared" si="1"/>
        <v>4097.1499999999996</v>
      </c>
    </row>
    <row r="115" spans="1:21" x14ac:dyDescent="0.25">
      <c r="A115">
        <v>111</v>
      </c>
      <c r="B115">
        <v>135.21</v>
      </c>
      <c r="C115">
        <v>4252.5290382244139</v>
      </c>
      <c r="D115">
        <v>4128.5</v>
      </c>
      <c r="F115">
        <v>135.19999999999999</v>
      </c>
      <c r="G115">
        <v>3270.2</v>
      </c>
      <c r="H115">
        <v>1896</v>
      </c>
      <c r="I115">
        <v>3780.1</v>
      </c>
      <c r="L115">
        <v>135.21</v>
      </c>
      <c r="M115">
        <v>3808.9</v>
      </c>
      <c r="N115">
        <v>2352.6</v>
      </c>
      <c r="O115">
        <v>4476.8999999999996</v>
      </c>
      <c r="R115">
        <f t="shared" si="2"/>
        <v>135.20666666666668</v>
      </c>
      <c r="S115">
        <f t="shared" si="2"/>
        <v>3777.2096794081376</v>
      </c>
      <c r="T115">
        <f t="shared" si="2"/>
        <v>2792.3666666666668</v>
      </c>
      <c r="U115">
        <f t="shared" si="1"/>
        <v>4128.5</v>
      </c>
    </row>
    <row r="116" spans="1:21" x14ac:dyDescent="0.25">
      <c r="A116">
        <v>112</v>
      </c>
      <c r="B116">
        <v>136.21</v>
      </c>
      <c r="C116">
        <v>4165.9304212220804</v>
      </c>
      <c r="D116">
        <v>4156.3499999999995</v>
      </c>
      <c r="F116">
        <v>136.19999999999999</v>
      </c>
      <c r="G116">
        <v>3273.9</v>
      </c>
      <c r="H116">
        <v>1897.7</v>
      </c>
      <c r="I116">
        <v>3784.2</v>
      </c>
      <c r="L116">
        <v>136.19999999999999</v>
      </c>
      <c r="M116">
        <v>3843.9</v>
      </c>
      <c r="N116">
        <v>2394.1</v>
      </c>
      <c r="O116">
        <v>4528.5</v>
      </c>
      <c r="R116">
        <f t="shared" si="2"/>
        <v>136.20333333333332</v>
      </c>
      <c r="S116">
        <f t="shared" si="2"/>
        <v>3761.2434737406934</v>
      </c>
      <c r="T116">
        <f t="shared" si="2"/>
        <v>2816.0499999999997</v>
      </c>
      <c r="U116">
        <f t="shared" si="1"/>
        <v>4156.3500000000004</v>
      </c>
    </row>
    <row r="117" spans="1:21" x14ac:dyDescent="0.25">
      <c r="A117">
        <v>113</v>
      </c>
      <c r="B117">
        <v>137.22</v>
      </c>
      <c r="C117">
        <v>4081.5500048619219</v>
      </c>
      <c r="D117">
        <v>4241</v>
      </c>
      <c r="F117">
        <v>137.19999999999999</v>
      </c>
      <c r="G117">
        <v>3301.8</v>
      </c>
      <c r="H117">
        <v>1985.5</v>
      </c>
      <c r="I117">
        <v>3852.8</v>
      </c>
      <c r="L117">
        <v>137.19999999999999</v>
      </c>
      <c r="M117">
        <v>3936.6</v>
      </c>
      <c r="N117">
        <v>2435.6</v>
      </c>
      <c r="O117">
        <v>4629.2</v>
      </c>
      <c r="R117">
        <f t="shared" si="2"/>
        <v>137.20666666666665</v>
      </c>
      <c r="S117">
        <f t="shared" si="2"/>
        <v>3773.3166682873075</v>
      </c>
      <c r="T117">
        <f t="shared" si="2"/>
        <v>2887.3666666666668</v>
      </c>
      <c r="U117">
        <f t="shared" si="1"/>
        <v>4241</v>
      </c>
    </row>
    <row r="118" spans="1:21" x14ac:dyDescent="0.25">
      <c r="A118">
        <v>114</v>
      </c>
      <c r="B118">
        <v>138.21</v>
      </c>
      <c r="C118">
        <v>4240.9293766149867</v>
      </c>
      <c r="D118">
        <v>4312.2</v>
      </c>
      <c r="F118">
        <v>138.19999999999999</v>
      </c>
      <c r="G118">
        <v>3362.6</v>
      </c>
      <c r="H118">
        <v>2017.1</v>
      </c>
      <c r="I118">
        <v>3921.2</v>
      </c>
      <c r="L118">
        <v>138.19999999999999</v>
      </c>
      <c r="M118">
        <v>3980.6</v>
      </c>
      <c r="N118">
        <v>2505</v>
      </c>
      <c r="O118">
        <v>4703.2</v>
      </c>
      <c r="R118">
        <f t="shared" si="2"/>
        <v>138.20333333333332</v>
      </c>
      <c r="S118">
        <f t="shared" si="2"/>
        <v>3861.3764588716622</v>
      </c>
      <c r="T118">
        <f t="shared" si="2"/>
        <v>2944.7666666666664</v>
      </c>
      <c r="U118">
        <f t="shared" si="1"/>
        <v>4312.2</v>
      </c>
    </row>
    <row r="119" spans="1:21" x14ac:dyDescent="0.25">
      <c r="A119">
        <v>115</v>
      </c>
      <c r="B119">
        <v>139.21</v>
      </c>
      <c r="C119">
        <v>4303.8768405393439</v>
      </c>
      <c r="D119">
        <v>4414.2000000000007</v>
      </c>
      <c r="F119">
        <v>139.19</v>
      </c>
      <c r="G119">
        <v>3449.3</v>
      </c>
      <c r="H119">
        <v>2069.4</v>
      </c>
      <c r="I119">
        <v>4022.5</v>
      </c>
      <c r="L119">
        <v>139.19999999999999</v>
      </c>
      <c r="M119">
        <v>4070.1</v>
      </c>
      <c r="N119">
        <v>2555.5</v>
      </c>
      <c r="O119">
        <v>4805.8999999999996</v>
      </c>
      <c r="R119">
        <f t="shared" si="2"/>
        <v>139.19999999999999</v>
      </c>
      <c r="S119">
        <f t="shared" si="2"/>
        <v>3941.092280179781</v>
      </c>
      <c r="T119">
        <f t="shared" si="2"/>
        <v>3013.0333333333333</v>
      </c>
      <c r="U119">
        <f t="shared" si="1"/>
        <v>4414.2</v>
      </c>
    </row>
    <row r="120" spans="1:21" x14ac:dyDescent="0.25">
      <c r="A120">
        <v>116</v>
      </c>
      <c r="B120">
        <v>140.21</v>
      </c>
      <c r="C120">
        <v>4382.6731477754729</v>
      </c>
      <c r="D120">
        <v>4516.95</v>
      </c>
      <c r="F120">
        <v>140.21</v>
      </c>
      <c r="G120">
        <v>3496.5</v>
      </c>
      <c r="H120">
        <v>2137.3000000000002</v>
      </c>
      <c r="I120">
        <v>4098</v>
      </c>
      <c r="L120">
        <v>140.19999999999999</v>
      </c>
      <c r="M120">
        <v>4187.6000000000004</v>
      </c>
      <c r="N120">
        <v>2612.9</v>
      </c>
      <c r="O120">
        <v>4935.8999999999996</v>
      </c>
      <c r="R120">
        <f t="shared" si="2"/>
        <v>140.20666666666668</v>
      </c>
      <c r="S120">
        <f t="shared" si="2"/>
        <v>4022.2577159251578</v>
      </c>
      <c r="T120">
        <f t="shared" si="2"/>
        <v>3089.0499999999997</v>
      </c>
      <c r="U120">
        <f t="shared" si="1"/>
        <v>4516.95</v>
      </c>
    </row>
    <row r="121" spans="1:21" x14ac:dyDescent="0.25">
      <c r="A121">
        <v>117</v>
      </c>
      <c r="B121">
        <v>141.21</v>
      </c>
      <c r="C121">
        <v>4477.4179691455456</v>
      </c>
      <c r="D121">
        <v>4635.75</v>
      </c>
      <c r="F121">
        <v>141.21</v>
      </c>
      <c r="G121">
        <v>3588.2</v>
      </c>
      <c r="H121">
        <v>2164.6</v>
      </c>
      <c r="I121">
        <v>4190.6000000000004</v>
      </c>
      <c r="L121">
        <v>141.19</v>
      </c>
      <c r="M121">
        <v>4285.1000000000004</v>
      </c>
      <c r="N121">
        <v>2730.1</v>
      </c>
      <c r="O121">
        <v>5080.8999999999996</v>
      </c>
      <c r="R121">
        <f t="shared" si="2"/>
        <v>141.20333333333335</v>
      </c>
      <c r="S121">
        <f t="shared" si="2"/>
        <v>4116.9059897151819</v>
      </c>
      <c r="T121">
        <f t="shared" si="2"/>
        <v>3176.8166666666671</v>
      </c>
      <c r="U121">
        <f t="shared" si="1"/>
        <v>4635.75</v>
      </c>
    </row>
    <row r="122" spans="1:21" x14ac:dyDescent="0.25">
      <c r="A122">
        <v>118</v>
      </c>
      <c r="B122">
        <v>142.19999999999999</v>
      </c>
      <c r="C122">
        <v>4524.37838427321</v>
      </c>
      <c r="D122">
        <v>4750.0999999999995</v>
      </c>
      <c r="F122">
        <v>142.21</v>
      </c>
      <c r="G122">
        <v>3696.2</v>
      </c>
      <c r="H122">
        <v>2212.1999999999998</v>
      </c>
      <c r="I122">
        <v>4307.7</v>
      </c>
      <c r="L122">
        <v>142.19</v>
      </c>
      <c r="M122">
        <v>4390.1000000000004</v>
      </c>
      <c r="N122">
        <v>2773</v>
      </c>
      <c r="O122">
        <v>5192.5</v>
      </c>
      <c r="R122">
        <f t="shared" si="2"/>
        <v>142.19999999999999</v>
      </c>
      <c r="S122">
        <f t="shared" si="2"/>
        <v>4203.5594614244028</v>
      </c>
      <c r="T122">
        <f t="shared" si="2"/>
        <v>3245.1</v>
      </c>
      <c r="U122">
        <f t="shared" si="1"/>
        <v>4750.1000000000004</v>
      </c>
    </row>
    <row r="123" spans="1:21" x14ac:dyDescent="0.25">
      <c r="A123">
        <v>119</v>
      </c>
      <c r="B123">
        <v>143.19999999999999</v>
      </c>
      <c r="C123">
        <v>4618.6787778741491</v>
      </c>
      <c r="D123">
        <v>4847.1000000000004</v>
      </c>
      <c r="F123">
        <v>143.21</v>
      </c>
      <c r="G123">
        <v>3777.9</v>
      </c>
      <c r="H123">
        <v>2270.6999999999998</v>
      </c>
      <c r="I123">
        <v>4407.8</v>
      </c>
      <c r="L123">
        <v>143.21</v>
      </c>
      <c r="M123">
        <v>4488.8999999999996</v>
      </c>
      <c r="N123">
        <v>2791.9</v>
      </c>
      <c r="O123">
        <v>5286.4</v>
      </c>
      <c r="R123">
        <f t="shared" si="2"/>
        <v>143.20666666666668</v>
      </c>
      <c r="S123">
        <f t="shared" si="2"/>
        <v>4295.1595926247164</v>
      </c>
      <c r="T123">
        <f t="shared" si="2"/>
        <v>3303.2333333333336</v>
      </c>
      <c r="U123">
        <f t="shared" si="1"/>
        <v>4847.1000000000004</v>
      </c>
    </row>
    <row r="124" spans="1:21" x14ac:dyDescent="0.25">
      <c r="A124">
        <v>120</v>
      </c>
      <c r="B124">
        <v>144.19999999999999</v>
      </c>
      <c r="C124">
        <v>4635.8063712945195</v>
      </c>
      <c r="D124">
        <v>4953.3499999999995</v>
      </c>
      <c r="F124">
        <v>144.21</v>
      </c>
      <c r="G124">
        <v>3884</v>
      </c>
      <c r="H124">
        <v>2315.4</v>
      </c>
      <c r="I124">
        <v>4521.8</v>
      </c>
      <c r="L124">
        <v>144.21</v>
      </c>
      <c r="M124">
        <v>4566.2</v>
      </c>
      <c r="N124">
        <v>2854.3</v>
      </c>
      <c r="O124">
        <v>5384.9</v>
      </c>
      <c r="R124">
        <f t="shared" si="2"/>
        <v>144.20666666666668</v>
      </c>
      <c r="S124">
        <f t="shared" si="2"/>
        <v>4362.0021237648398</v>
      </c>
      <c r="T124">
        <f t="shared" si="2"/>
        <v>3374.35</v>
      </c>
      <c r="U124">
        <f t="shared" si="1"/>
        <v>4953.3500000000004</v>
      </c>
    </row>
    <row r="125" spans="1:21" x14ac:dyDescent="0.25">
      <c r="A125">
        <v>121</v>
      </c>
      <c r="B125">
        <v>145.19</v>
      </c>
      <c r="C125">
        <v>4620.4084707205484</v>
      </c>
      <c r="D125">
        <v>5042.3</v>
      </c>
      <c r="F125">
        <v>145.21</v>
      </c>
      <c r="G125">
        <v>3966.2</v>
      </c>
      <c r="H125">
        <v>2394.1999999999998</v>
      </c>
      <c r="I125">
        <v>4632.8</v>
      </c>
      <c r="L125">
        <v>145.22</v>
      </c>
      <c r="M125">
        <v>4641.8999999999996</v>
      </c>
      <c r="N125">
        <v>2859.2</v>
      </c>
      <c r="O125">
        <v>5451.8</v>
      </c>
      <c r="R125">
        <f t="shared" si="2"/>
        <v>145.20666666666668</v>
      </c>
      <c r="S125">
        <f t="shared" si="2"/>
        <v>4409.5028235735163</v>
      </c>
      <c r="T125">
        <f t="shared" si="2"/>
        <v>3431.9</v>
      </c>
      <c r="U125">
        <f t="shared" si="1"/>
        <v>5042.3</v>
      </c>
    </row>
    <row r="126" spans="1:21" x14ac:dyDescent="0.25">
      <c r="A126">
        <v>122</v>
      </c>
      <c r="B126">
        <v>146.19</v>
      </c>
      <c r="C126">
        <v>4816.913041190619</v>
      </c>
      <c r="D126">
        <v>5114.4000000000005</v>
      </c>
      <c r="F126">
        <v>146.21</v>
      </c>
      <c r="G126">
        <v>4042.5</v>
      </c>
      <c r="H126">
        <v>2438</v>
      </c>
      <c r="I126">
        <v>4720.8</v>
      </c>
      <c r="L126">
        <v>146.21</v>
      </c>
      <c r="M126">
        <v>4698.8999999999996</v>
      </c>
      <c r="N126">
        <v>2873.8</v>
      </c>
      <c r="O126">
        <v>5508</v>
      </c>
      <c r="R126">
        <f t="shared" si="2"/>
        <v>146.20333333333335</v>
      </c>
      <c r="S126">
        <f t="shared" si="2"/>
        <v>4519.4376803968726</v>
      </c>
      <c r="T126">
        <f t="shared" si="2"/>
        <v>3475.4</v>
      </c>
      <c r="U126">
        <f t="shared" si="1"/>
        <v>5114.3999999999996</v>
      </c>
    </row>
    <row r="127" spans="1:21" x14ac:dyDescent="0.25">
      <c r="A127">
        <v>123</v>
      </c>
      <c r="B127">
        <v>147.19</v>
      </c>
      <c r="C127">
        <v>4800.1867940763004</v>
      </c>
      <c r="D127">
        <v>5145.75</v>
      </c>
      <c r="F127">
        <v>147.21</v>
      </c>
      <c r="G127">
        <v>4093.9</v>
      </c>
      <c r="H127">
        <v>2450.9</v>
      </c>
      <c r="I127">
        <v>4771.5</v>
      </c>
      <c r="L127">
        <v>147.21</v>
      </c>
      <c r="M127">
        <v>4698.7</v>
      </c>
      <c r="N127">
        <v>2897</v>
      </c>
      <c r="O127">
        <v>5520</v>
      </c>
      <c r="R127">
        <f t="shared" si="2"/>
        <v>147.20333333333335</v>
      </c>
      <c r="S127">
        <f t="shared" si="2"/>
        <v>4530.928931358766</v>
      </c>
      <c r="T127">
        <f t="shared" si="2"/>
        <v>3497.8833333333332</v>
      </c>
      <c r="U127">
        <f t="shared" si="1"/>
        <v>5145.75</v>
      </c>
    </row>
    <row r="128" spans="1:21" x14ac:dyDescent="0.25">
      <c r="A128">
        <v>124</v>
      </c>
      <c r="B128">
        <v>148.19</v>
      </c>
      <c r="C128">
        <v>4750.098668764088</v>
      </c>
      <c r="D128">
        <v>5204.75</v>
      </c>
      <c r="F128">
        <v>148.21</v>
      </c>
      <c r="G128">
        <v>4187.3999999999996</v>
      </c>
      <c r="H128">
        <v>2474</v>
      </c>
      <c r="I128">
        <v>4863.7</v>
      </c>
      <c r="L128">
        <v>148.21</v>
      </c>
      <c r="M128">
        <v>4734.8999999999996</v>
      </c>
      <c r="N128">
        <v>2887.5</v>
      </c>
      <c r="O128">
        <v>5545.8</v>
      </c>
      <c r="R128">
        <f t="shared" si="2"/>
        <v>148.20333333333335</v>
      </c>
      <c r="S128">
        <f t="shared" si="2"/>
        <v>4557.4662229213627</v>
      </c>
      <c r="T128">
        <f t="shared" si="2"/>
        <v>3522.0833333333335</v>
      </c>
      <c r="U128">
        <f t="shared" si="1"/>
        <v>5204.75</v>
      </c>
    </row>
    <row r="129" spans="1:21" x14ac:dyDescent="0.25">
      <c r="A129">
        <v>125</v>
      </c>
      <c r="B129">
        <v>149.21</v>
      </c>
      <c r="C129">
        <v>4785.8124655152424</v>
      </c>
      <c r="D129">
        <v>5223.8999999999996</v>
      </c>
      <c r="F129">
        <v>149.19999999999999</v>
      </c>
      <c r="G129">
        <v>4274.6000000000004</v>
      </c>
      <c r="H129">
        <v>2483.1999999999998</v>
      </c>
      <c r="I129">
        <v>4943.5</v>
      </c>
      <c r="L129">
        <v>149.21</v>
      </c>
      <c r="M129">
        <v>4699.2</v>
      </c>
      <c r="N129">
        <v>2866.2</v>
      </c>
      <c r="O129">
        <v>5504.3</v>
      </c>
      <c r="R129">
        <f t="shared" si="2"/>
        <v>149.20666666666668</v>
      </c>
      <c r="S129">
        <f t="shared" si="2"/>
        <v>4586.5374885050805</v>
      </c>
      <c r="T129">
        <f t="shared" si="2"/>
        <v>3524.4333333333329</v>
      </c>
      <c r="U129">
        <f t="shared" si="1"/>
        <v>5223.8999999999996</v>
      </c>
    </row>
    <row r="130" spans="1:21" x14ac:dyDescent="0.25">
      <c r="A130">
        <v>126</v>
      </c>
      <c r="B130">
        <v>150.21</v>
      </c>
      <c r="C130">
        <v>4749.9170429021942</v>
      </c>
      <c r="D130">
        <v>5177.3999999999996</v>
      </c>
      <c r="F130">
        <v>150.19999999999999</v>
      </c>
      <c r="G130">
        <v>4205.2</v>
      </c>
      <c r="H130">
        <v>2460.6999999999998</v>
      </c>
      <c r="I130">
        <v>4872.2</v>
      </c>
      <c r="L130">
        <v>150.19999999999999</v>
      </c>
      <c r="M130">
        <v>4672.8</v>
      </c>
      <c r="N130">
        <v>2867.8</v>
      </c>
      <c r="O130">
        <v>5482.6</v>
      </c>
      <c r="R130">
        <f t="shared" si="2"/>
        <v>150.20333333333332</v>
      </c>
      <c r="S130">
        <f t="shared" si="2"/>
        <v>4542.6390143007311</v>
      </c>
      <c r="T130">
        <f t="shared" si="2"/>
        <v>3501.9666666666667</v>
      </c>
      <c r="U130">
        <f t="shared" si="1"/>
        <v>5177.3999999999996</v>
      </c>
    </row>
    <row r="131" spans="1:21" x14ac:dyDescent="0.25">
      <c r="A131">
        <v>127</v>
      </c>
      <c r="B131">
        <v>151.21</v>
      </c>
      <c r="C131">
        <v>4745.8182382494142</v>
      </c>
      <c r="D131">
        <v>5156.5999999999995</v>
      </c>
      <c r="F131">
        <v>151.19999999999999</v>
      </c>
      <c r="G131">
        <v>4200.3999999999996</v>
      </c>
      <c r="H131">
        <v>2521.1999999999998</v>
      </c>
      <c r="I131">
        <v>4899</v>
      </c>
      <c r="L131">
        <v>151.21</v>
      </c>
      <c r="M131">
        <v>4615.5</v>
      </c>
      <c r="N131">
        <v>2830.4</v>
      </c>
      <c r="O131">
        <v>5414.2</v>
      </c>
      <c r="R131">
        <f t="shared" si="2"/>
        <v>151.20666666666668</v>
      </c>
      <c r="S131">
        <f t="shared" si="2"/>
        <v>4520.5727460831376</v>
      </c>
      <c r="T131">
        <f t="shared" si="2"/>
        <v>3502.7333333333331</v>
      </c>
      <c r="U131">
        <f t="shared" si="1"/>
        <v>5156.6000000000004</v>
      </c>
    </row>
    <row r="132" spans="1:21" x14ac:dyDescent="0.25">
      <c r="A132">
        <v>128</v>
      </c>
      <c r="B132">
        <v>152.22</v>
      </c>
      <c r="C132">
        <v>4704.0647661627681</v>
      </c>
      <c r="D132">
        <v>5140.7000000000007</v>
      </c>
      <c r="F132">
        <v>152.19</v>
      </c>
      <c r="G132">
        <v>4212.5</v>
      </c>
      <c r="H132">
        <v>2511.5</v>
      </c>
      <c r="I132">
        <v>4904.3</v>
      </c>
      <c r="L132">
        <v>152.19</v>
      </c>
      <c r="M132">
        <v>4608.5</v>
      </c>
      <c r="N132">
        <v>2770.3</v>
      </c>
      <c r="O132">
        <v>5377.1</v>
      </c>
      <c r="R132">
        <f t="shared" si="2"/>
        <v>152.19999999999999</v>
      </c>
      <c r="S132">
        <f t="shared" si="2"/>
        <v>4508.3549220542563</v>
      </c>
      <c r="T132">
        <f t="shared" si="2"/>
        <v>3474.1666666666665</v>
      </c>
      <c r="U132">
        <f t="shared" si="1"/>
        <v>5140.7000000000007</v>
      </c>
    </row>
    <row r="133" spans="1:21" x14ac:dyDescent="0.25">
      <c r="A133">
        <v>129</v>
      </c>
      <c r="B133">
        <v>153.21</v>
      </c>
      <c r="C133">
        <v>4643.2633876587861</v>
      </c>
      <c r="D133">
        <v>5068.6499999999996</v>
      </c>
      <c r="F133">
        <v>153.19</v>
      </c>
      <c r="G133">
        <v>4186.8999999999996</v>
      </c>
      <c r="H133">
        <v>2459.6</v>
      </c>
      <c r="I133">
        <v>4855.8999999999996</v>
      </c>
      <c r="L133">
        <v>153.19999999999999</v>
      </c>
      <c r="M133">
        <v>4528</v>
      </c>
      <c r="N133">
        <v>2718.5</v>
      </c>
      <c r="O133">
        <v>5281.4</v>
      </c>
      <c r="R133">
        <f t="shared" si="2"/>
        <v>153.19999999999999</v>
      </c>
      <c r="S133">
        <f t="shared" si="2"/>
        <v>4452.7211292195952</v>
      </c>
      <c r="T133">
        <f t="shared" si="2"/>
        <v>3415.5833333333335</v>
      </c>
      <c r="U133">
        <f t="shared" si="2"/>
        <v>5068.6499999999996</v>
      </c>
    </row>
    <row r="134" spans="1:21" x14ac:dyDescent="0.25">
      <c r="A134">
        <v>130</v>
      </c>
      <c r="B134">
        <v>154.21</v>
      </c>
      <c r="C134">
        <v>4603.7474547573502</v>
      </c>
      <c r="D134">
        <v>5018.05</v>
      </c>
      <c r="F134">
        <v>154.19</v>
      </c>
      <c r="G134">
        <v>4181.8</v>
      </c>
      <c r="H134">
        <v>2452.8000000000002</v>
      </c>
      <c r="I134">
        <v>4848</v>
      </c>
      <c r="L134">
        <v>154.19</v>
      </c>
      <c r="M134">
        <v>4457.3999999999996</v>
      </c>
      <c r="N134">
        <v>2654.9</v>
      </c>
      <c r="O134">
        <v>5188.1000000000004</v>
      </c>
      <c r="R134">
        <f t="shared" ref="R134:U140" si="3">AVERAGE(B134,F134,L134)</f>
        <v>154.19666666666666</v>
      </c>
      <c r="S134">
        <f t="shared" si="3"/>
        <v>4414.3158182524503</v>
      </c>
      <c r="T134">
        <f t="shared" si="3"/>
        <v>3375.25</v>
      </c>
      <c r="U134">
        <f t="shared" si="3"/>
        <v>5018.05</v>
      </c>
    </row>
    <row r="135" spans="1:21" x14ac:dyDescent="0.25">
      <c r="A135">
        <v>131</v>
      </c>
      <c r="B135">
        <v>155.19999999999999</v>
      </c>
      <c r="C135">
        <v>4494.5766056251641</v>
      </c>
      <c r="D135">
        <v>4936</v>
      </c>
      <c r="F135">
        <v>155.18</v>
      </c>
      <c r="G135">
        <v>4139.8999999999996</v>
      </c>
      <c r="H135">
        <v>2423.9</v>
      </c>
      <c r="I135">
        <v>4797.3</v>
      </c>
      <c r="L135">
        <v>155.19</v>
      </c>
      <c r="M135">
        <v>4355.8999999999996</v>
      </c>
      <c r="N135">
        <v>2603.6999999999998</v>
      </c>
      <c r="O135">
        <v>5074.7</v>
      </c>
      <c r="R135">
        <f t="shared" si="3"/>
        <v>155.19</v>
      </c>
      <c r="S135">
        <f t="shared" si="3"/>
        <v>4330.1255352083881</v>
      </c>
      <c r="T135">
        <f t="shared" si="3"/>
        <v>3321.1999999999994</v>
      </c>
      <c r="U135">
        <f t="shared" si="3"/>
        <v>4936</v>
      </c>
    </row>
    <row r="136" spans="1:21" x14ac:dyDescent="0.25">
      <c r="A136">
        <v>132</v>
      </c>
      <c r="B136">
        <v>156.19999999999999</v>
      </c>
      <c r="C136">
        <v>4346.1074554117858</v>
      </c>
      <c r="D136">
        <v>4836.5</v>
      </c>
      <c r="F136">
        <v>156.18</v>
      </c>
      <c r="G136">
        <v>4070.8</v>
      </c>
      <c r="H136">
        <v>2355.8000000000002</v>
      </c>
      <c r="I136">
        <v>4703.3</v>
      </c>
      <c r="L136">
        <v>156.19</v>
      </c>
      <c r="M136">
        <v>4278.5</v>
      </c>
      <c r="N136">
        <v>2528.4</v>
      </c>
      <c r="O136">
        <v>4969.7</v>
      </c>
      <c r="R136">
        <f t="shared" si="3"/>
        <v>156.19</v>
      </c>
      <c r="S136">
        <f t="shared" si="3"/>
        <v>4231.802485137262</v>
      </c>
      <c r="T136">
        <f t="shared" si="3"/>
        <v>3240.2333333333336</v>
      </c>
      <c r="U136">
        <f t="shared" si="3"/>
        <v>4836.5</v>
      </c>
    </row>
    <row r="137" spans="1:21" x14ac:dyDescent="0.25">
      <c r="A137">
        <v>133</v>
      </c>
      <c r="B137">
        <v>157.19999999999999</v>
      </c>
      <c r="C137">
        <v>4284.7504367496858</v>
      </c>
      <c r="D137">
        <v>4719.2499999999991</v>
      </c>
      <c r="F137">
        <v>157.18</v>
      </c>
      <c r="G137">
        <v>4006.6</v>
      </c>
      <c r="H137">
        <v>2337.9</v>
      </c>
      <c r="I137">
        <v>4638.8</v>
      </c>
      <c r="L137">
        <v>157.18</v>
      </c>
      <c r="M137">
        <v>4146.6000000000004</v>
      </c>
      <c r="N137">
        <v>2417.1</v>
      </c>
      <c r="O137">
        <v>4799.7</v>
      </c>
      <c r="R137">
        <f t="shared" si="3"/>
        <v>157.18666666666667</v>
      </c>
      <c r="S137">
        <f t="shared" si="3"/>
        <v>4145.9834789165625</v>
      </c>
      <c r="T137">
        <f t="shared" si="3"/>
        <v>3158.0833333333335</v>
      </c>
      <c r="U137">
        <f t="shared" si="3"/>
        <v>4719.25</v>
      </c>
    </row>
    <row r="138" spans="1:21" x14ac:dyDescent="0.25">
      <c r="A138">
        <v>134</v>
      </c>
      <c r="B138">
        <v>158.19999999999999</v>
      </c>
      <c r="C138">
        <v>4206.8217478477573</v>
      </c>
      <c r="D138">
        <v>4647.6499999999996</v>
      </c>
      <c r="F138">
        <v>158.16999999999999</v>
      </c>
      <c r="G138">
        <v>3983.3</v>
      </c>
      <c r="H138">
        <v>2270.5</v>
      </c>
      <c r="I138">
        <v>4584.8999999999996</v>
      </c>
      <c r="L138">
        <v>158.18</v>
      </c>
      <c r="M138">
        <v>4058</v>
      </c>
      <c r="N138">
        <v>2391.6</v>
      </c>
      <c r="O138">
        <v>4710.3999999999996</v>
      </c>
      <c r="R138">
        <f t="shared" si="3"/>
        <v>158.18333333333334</v>
      </c>
      <c r="S138">
        <f t="shared" si="3"/>
        <v>4082.707249282586</v>
      </c>
      <c r="T138">
        <f t="shared" si="3"/>
        <v>3103.25</v>
      </c>
      <c r="U138">
        <f t="shared" si="3"/>
        <v>4647.6499999999996</v>
      </c>
    </row>
    <row r="139" spans="1:21" x14ac:dyDescent="0.25">
      <c r="A139">
        <v>135</v>
      </c>
      <c r="B139">
        <v>159.19</v>
      </c>
      <c r="C139">
        <v>4113.7422952045035</v>
      </c>
      <c r="D139">
        <v>4512.95</v>
      </c>
      <c r="F139">
        <v>159.16999999999999</v>
      </c>
      <c r="G139">
        <v>3843.3</v>
      </c>
      <c r="H139">
        <v>2200.9</v>
      </c>
      <c r="I139">
        <v>4428.8999999999996</v>
      </c>
      <c r="L139">
        <v>159.18</v>
      </c>
      <c r="M139">
        <v>3977</v>
      </c>
      <c r="N139">
        <v>2305.6999999999998</v>
      </c>
      <c r="O139">
        <v>4597</v>
      </c>
      <c r="R139">
        <f t="shared" si="3"/>
        <v>159.18</v>
      </c>
      <c r="S139">
        <f t="shared" si="3"/>
        <v>3978.0140984015015</v>
      </c>
      <c r="T139">
        <f t="shared" si="3"/>
        <v>3006.5166666666664</v>
      </c>
      <c r="U139">
        <f t="shared" si="3"/>
        <v>4512.95</v>
      </c>
    </row>
    <row r="140" spans="1:21" x14ac:dyDescent="0.25">
      <c r="A140">
        <v>136</v>
      </c>
      <c r="B140">
        <v>160.19</v>
      </c>
      <c r="C140">
        <v>3959.0980382965759</v>
      </c>
      <c r="D140">
        <v>4321.6500000000005</v>
      </c>
      <c r="F140">
        <v>160.16999999999999</v>
      </c>
      <c r="G140">
        <v>3654.9</v>
      </c>
      <c r="H140">
        <v>2131.4</v>
      </c>
      <c r="I140">
        <v>4231</v>
      </c>
      <c r="L140">
        <v>160.16999999999999</v>
      </c>
      <c r="M140">
        <v>3816.1</v>
      </c>
      <c r="N140">
        <v>2215</v>
      </c>
      <c r="O140">
        <v>4412.3</v>
      </c>
      <c r="R140">
        <f t="shared" si="3"/>
        <v>160.17666666666665</v>
      </c>
      <c r="S140">
        <f t="shared" si="3"/>
        <v>3810.0326794321918</v>
      </c>
      <c r="T140">
        <f t="shared" si="3"/>
        <v>2889.3500000000004</v>
      </c>
      <c r="U140">
        <f t="shared" si="3"/>
        <v>4321.6499999999996</v>
      </c>
    </row>
    <row r="143" spans="1:21" x14ac:dyDescent="0.25">
      <c r="J143" t="s">
        <v>32</v>
      </c>
    </row>
    <row r="144" spans="1:21" x14ac:dyDescent="0.25">
      <c r="J144">
        <v>79.180000000000007</v>
      </c>
    </row>
    <row r="145" spans="9:10" x14ac:dyDescent="0.25">
      <c r="J145">
        <v>83.18</v>
      </c>
    </row>
    <row r="146" spans="9:10" x14ac:dyDescent="0.25">
      <c r="J146">
        <v>80.180000000000007</v>
      </c>
    </row>
    <row r="148" spans="9:10" x14ac:dyDescent="0.25">
      <c r="I148" t="s">
        <v>10</v>
      </c>
      <c r="J148">
        <f>AVERAGE(J144:J147)</f>
        <v>80.846666666666678</v>
      </c>
    </row>
    <row r="149" spans="9:10" x14ac:dyDescent="0.25">
      <c r="I149" t="s">
        <v>24</v>
      </c>
      <c r="J149">
        <f>STDEV(J144:J146)</f>
        <v>2.0816659994661326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1DAD2-3AB4-4818-94A9-89FC05A50128}">
  <sheetPr>
    <tabColor theme="8" tint="-0.249977111117893"/>
  </sheetPr>
  <dimension ref="A1:N18"/>
  <sheetViews>
    <sheetView workbookViewId="0">
      <selection activeCell="D20" sqref="D20"/>
    </sheetView>
  </sheetViews>
  <sheetFormatPr defaultRowHeight="15" x14ac:dyDescent="0.25"/>
  <sheetData>
    <row r="1" spans="1:14" x14ac:dyDescent="0.25">
      <c r="A1" s="5" t="s">
        <v>110</v>
      </c>
    </row>
    <row r="3" spans="1:14" x14ac:dyDescent="0.25">
      <c r="A3" s="5" t="s">
        <v>25</v>
      </c>
      <c r="B3" t="s">
        <v>48</v>
      </c>
      <c r="C3" t="s">
        <v>49</v>
      </c>
      <c r="D3" t="s">
        <v>50</v>
      </c>
      <c r="F3" s="5" t="s">
        <v>14</v>
      </c>
      <c r="G3" t="s">
        <v>48</v>
      </c>
      <c r="H3" t="s">
        <v>49</v>
      </c>
      <c r="I3" t="s">
        <v>50</v>
      </c>
      <c r="K3" s="5" t="s">
        <v>13</v>
      </c>
      <c r="L3" t="s">
        <v>48</v>
      </c>
      <c r="M3" t="s">
        <v>49</v>
      </c>
      <c r="N3" t="s">
        <v>50</v>
      </c>
    </row>
    <row r="4" spans="1:14" x14ac:dyDescent="0.25">
      <c r="A4">
        <v>1</v>
      </c>
      <c r="B4">
        <v>450.6</v>
      </c>
      <c r="C4">
        <v>413.2</v>
      </c>
      <c r="D4">
        <f>((B4-C4)/B4)*100</f>
        <v>8.3000443852640995</v>
      </c>
      <c r="G4">
        <v>449.3</v>
      </c>
      <c r="H4">
        <v>407.7</v>
      </c>
      <c r="I4">
        <f>((G4-H4)/G4)*100</f>
        <v>9.2588470954818654</v>
      </c>
      <c r="L4">
        <v>450.6</v>
      </c>
      <c r="M4">
        <v>413.2</v>
      </c>
      <c r="N4">
        <f>((L4-M4)/L4)*100</f>
        <v>8.3000443852640995</v>
      </c>
    </row>
    <row r="5" spans="1:14" x14ac:dyDescent="0.25">
      <c r="A5">
        <v>2</v>
      </c>
      <c r="B5">
        <v>449.8</v>
      </c>
      <c r="C5">
        <v>412.7</v>
      </c>
      <c r="D5">
        <f t="shared" ref="D5:D15" si="0">((B5-C5)/B5)*100</f>
        <v>8.2481102712316634</v>
      </c>
      <c r="G5">
        <v>451</v>
      </c>
      <c r="H5">
        <v>409.9</v>
      </c>
      <c r="I5">
        <f t="shared" ref="I5:I15" si="1">((G5-H5)/G5)*100</f>
        <v>9.1130820399113137</v>
      </c>
      <c r="L5">
        <v>449.8</v>
      </c>
      <c r="M5">
        <v>412.7</v>
      </c>
      <c r="N5">
        <f t="shared" ref="N5:N15" si="2">((L5-M5)/L5)*100</f>
        <v>8.2481102712316634</v>
      </c>
    </row>
    <row r="6" spans="1:14" x14ac:dyDescent="0.25">
      <c r="A6">
        <v>3</v>
      </c>
      <c r="B6">
        <v>449.4</v>
      </c>
      <c r="C6">
        <v>412.6</v>
      </c>
      <c r="D6">
        <f t="shared" si="0"/>
        <v>8.1886960391633199</v>
      </c>
      <c r="G6">
        <v>450.2</v>
      </c>
      <c r="H6">
        <v>407.3</v>
      </c>
      <c r="I6">
        <f t="shared" si="1"/>
        <v>9.5290981785872884</v>
      </c>
      <c r="L6">
        <v>449.8</v>
      </c>
      <c r="M6">
        <v>406.4</v>
      </c>
      <c r="N6">
        <f t="shared" si="2"/>
        <v>9.6487327701200609</v>
      </c>
    </row>
    <row r="7" spans="1:14" x14ac:dyDescent="0.25">
      <c r="A7">
        <v>4</v>
      </c>
      <c r="B7">
        <v>449.6</v>
      </c>
      <c r="C7">
        <v>414.2</v>
      </c>
      <c r="D7">
        <f t="shared" si="0"/>
        <v>7.8736654804270527</v>
      </c>
      <c r="G7">
        <v>450.6</v>
      </c>
      <c r="H7">
        <v>409.5</v>
      </c>
      <c r="I7">
        <f t="shared" si="1"/>
        <v>9.1211717709720421</v>
      </c>
      <c r="L7">
        <v>450</v>
      </c>
      <c r="M7">
        <v>407.8</v>
      </c>
      <c r="N7">
        <f t="shared" si="2"/>
        <v>9.3777777777777747</v>
      </c>
    </row>
    <row r="8" spans="1:14" x14ac:dyDescent="0.25">
      <c r="A8">
        <v>5</v>
      </c>
      <c r="B8">
        <v>450.2</v>
      </c>
      <c r="C8">
        <v>413.9</v>
      </c>
      <c r="D8">
        <f t="shared" si="0"/>
        <v>8.0630830741892527</v>
      </c>
      <c r="G8">
        <v>449.7</v>
      </c>
      <c r="H8">
        <v>408.7</v>
      </c>
      <c r="I8">
        <f t="shared" si="1"/>
        <v>9.1171892372692902</v>
      </c>
      <c r="L8">
        <v>449.1</v>
      </c>
      <c r="M8">
        <v>406.2</v>
      </c>
      <c r="N8">
        <f t="shared" si="2"/>
        <v>9.5524382097528466</v>
      </c>
    </row>
    <row r="9" spans="1:14" x14ac:dyDescent="0.25">
      <c r="A9">
        <v>6</v>
      </c>
      <c r="B9">
        <v>449.7</v>
      </c>
      <c r="C9">
        <v>411.8</v>
      </c>
      <c r="D9">
        <f t="shared" si="0"/>
        <v>8.4278407827440471</v>
      </c>
      <c r="G9">
        <v>450.7</v>
      </c>
      <c r="H9">
        <v>406.2</v>
      </c>
      <c r="I9">
        <f t="shared" si="1"/>
        <v>9.8735300643443527</v>
      </c>
      <c r="L9">
        <v>449.3</v>
      </c>
      <c r="M9">
        <v>406</v>
      </c>
      <c r="N9">
        <f t="shared" si="2"/>
        <v>9.6372134431337653</v>
      </c>
    </row>
    <row r="10" spans="1:14" x14ac:dyDescent="0.25">
      <c r="A10">
        <v>7</v>
      </c>
      <c r="B10">
        <v>449.3</v>
      </c>
      <c r="C10">
        <v>408.3</v>
      </c>
      <c r="D10">
        <f t="shared" si="0"/>
        <v>9.125306031604719</v>
      </c>
      <c r="G10">
        <v>451.1</v>
      </c>
      <c r="H10">
        <v>409</v>
      </c>
      <c r="I10">
        <f t="shared" si="1"/>
        <v>9.3327421857681259</v>
      </c>
      <c r="L10">
        <v>449.4</v>
      </c>
      <c r="M10">
        <v>412.6</v>
      </c>
      <c r="N10">
        <f t="shared" si="2"/>
        <v>8.1886960391633199</v>
      </c>
    </row>
    <row r="11" spans="1:14" x14ac:dyDescent="0.25">
      <c r="A11">
        <v>8</v>
      </c>
      <c r="B11">
        <v>449.8</v>
      </c>
      <c r="C11">
        <v>409.5</v>
      </c>
      <c r="D11">
        <f t="shared" si="0"/>
        <v>8.9595375722543373</v>
      </c>
      <c r="G11">
        <v>450.3</v>
      </c>
      <c r="H11">
        <v>408.2</v>
      </c>
      <c r="I11">
        <f t="shared" si="1"/>
        <v>9.3493226737730453</v>
      </c>
      <c r="L11">
        <v>449.6</v>
      </c>
      <c r="M11">
        <v>410.2</v>
      </c>
      <c r="N11">
        <f t="shared" si="2"/>
        <v>8.7633451957295438</v>
      </c>
    </row>
    <row r="12" spans="1:14" x14ac:dyDescent="0.25">
      <c r="A12">
        <v>9</v>
      </c>
      <c r="B12">
        <v>450.9</v>
      </c>
      <c r="C12">
        <v>408.4</v>
      </c>
      <c r="D12">
        <f t="shared" si="0"/>
        <v>9.4255932579285879</v>
      </c>
      <c r="G12">
        <v>449.4</v>
      </c>
      <c r="H12">
        <v>407.6</v>
      </c>
      <c r="I12">
        <f t="shared" si="1"/>
        <v>9.3012906097018142</v>
      </c>
      <c r="L12">
        <v>450.2</v>
      </c>
      <c r="M12">
        <v>413.9</v>
      </c>
      <c r="N12">
        <f t="shared" si="2"/>
        <v>8.0630830741892527</v>
      </c>
    </row>
    <row r="13" spans="1:14" x14ac:dyDescent="0.25">
      <c r="A13">
        <v>10</v>
      </c>
      <c r="B13">
        <v>450.3</v>
      </c>
      <c r="C13">
        <v>409</v>
      </c>
      <c r="D13">
        <f t="shared" si="0"/>
        <v>9.1716633355540775</v>
      </c>
      <c r="G13">
        <v>450.9</v>
      </c>
      <c r="H13">
        <v>407</v>
      </c>
      <c r="I13">
        <f t="shared" si="1"/>
        <v>9.7360833887779954</v>
      </c>
      <c r="L13">
        <v>449.7</v>
      </c>
      <c r="M13">
        <v>411.8</v>
      </c>
      <c r="N13">
        <f t="shared" si="2"/>
        <v>8.4278407827440471</v>
      </c>
    </row>
    <row r="14" spans="1:14" x14ac:dyDescent="0.25">
      <c r="A14">
        <v>11</v>
      </c>
      <c r="B14">
        <v>449.3</v>
      </c>
      <c r="C14">
        <v>407.5</v>
      </c>
      <c r="D14">
        <f t="shared" si="0"/>
        <v>9.30336078344091</v>
      </c>
      <c r="G14">
        <v>450.2</v>
      </c>
      <c r="H14">
        <v>407.5</v>
      </c>
      <c r="I14">
        <f t="shared" si="1"/>
        <v>9.4846734784540185</v>
      </c>
      <c r="L14">
        <v>449.8</v>
      </c>
      <c r="M14">
        <v>406.1</v>
      </c>
      <c r="N14">
        <f t="shared" si="2"/>
        <v>9.7154290795909262</v>
      </c>
    </row>
    <row r="15" spans="1:14" x14ac:dyDescent="0.25">
      <c r="A15">
        <v>12</v>
      </c>
      <c r="B15">
        <v>449.5</v>
      </c>
      <c r="C15">
        <v>407.5</v>
      </c>
      <c r="D15">
        <f t="shared" si="0"/>
        <v>9.3437152391546174</v>
      </c>
      <c r="G15">
        <v>450.3</v>
      </c>
      <c r="H15">
        <v>407.5</v>
      </c>
      <c r="I15">
        <f t="shared" si="1"/>
        <v>9.504774594714636</v>
      </c>
      <c r="L15">
        <v>450.1</v>
      </c>
      <c r="M15">
        <v>410.1</v>
      </c>
      <c r="N15">
        <f t="shared" si="2"/>
        <v>8.8869140191068645</v>
      </c>
    </row>
    <row r="17" spans="1:14" x14ac:dyDescent="0.25">
      <c r="A17" t="s">
        <v>10</v>
      </c>
      <c r="D17">
        <f>AVERAGE(D4:D15)</f>
        <v>8.7025513544130551</v>
      </c>
      <c r="I17">
        <f>AVERAGE(I4:I15)</f>
        <v>9.3934837764796484</v>
      </c>
      <c r="N17">
        <f>AVERAGE(N4:N15)</f>
        <v>8.9008020873170146</v>
      </c>
    </row>
    <row r="18" spans="1:14" x14ac:dyDescent="0.25">
      <c r="A18" t="s">
        <v>24</v>
      </c>
      <c r="D18">
        <f>STDEV(D4:D15)</f>
        <v>0.5691856535630917</v>
      </c>
      <c r="I18">
        <f>STDEV(I4:I15)</f>
        <v>0.2427672662495147</v>
      </c>
      <c r="N18">
        <f>STDEV(N4:N15)</f>
        <v>0.65059545008535635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C063F-1AD6-4EF8-983F-260958C5ABEC}">
  <sheetPr>
    <tabColor theme="8" tint="-0.249977111117893"/>
  </sheetPr>
  <dimension ref="A1:I17"/>
  <sheetViews>
    <sheetView workbookViewId="0">
      <selection activeCell="L10" sqref="L10"/>
    </sheetView>
  </sheetViews>
  <sheetFormatPr defaultRowHeight="15" x14ac:dyDescent="0.25"/>
  <sheetData>
    <row r="1" spans="1:9" x14ac:dyDescent="0.25">
      <c r="A1" s="5" t="s">
        <v>111</v>
      </c>
    </row>
    <row r="2" spans="1:9" x14ac:dyDescent="0.25">
      <c r="A2" s="5" t="s">
        <v>25</v>
      </c>
      <c r="B2" s="5" t="s">
        <v>51</v>
      </c>
      <c r="D2" s="5" t="s">
        <v>26</v>
      </c>
      <c r="E2" s="5" t="s">
        <v>51</v>
      </c>
      <c r="G2" s="5" t="s">
        <v>52</v>
      </c>
      <c r="H2" s="5" t="s">
        <v>51</v>
      </c>
      <c r="I2" s="5"/>
    </row>
    <row r="3" spans="1:9" x14ac:dyDescent="0.25">
      <c r="B3">
        <v>29.63</v>
      </c>
      <c r="E3">
        <v>30.62</v>
      </c>
      <c r="H3">
        <v>30.23</v>
      </c>
    </row>
    <row r="4" spans="1:9" x14ac:dyDescent="0.25">
      <c r="B4">
        <v>28.93</v>
      </c>
      <c r="E4">
        <v>30.59</v>
      </c>
      <c r="H4">
        <v>30.35</v>
      </c>
    </row>
    <row r="5" spans="1:9" x14ac:dyDescent="0.25">
      <c r="B5">
        <v>29.58</v>
      </c>
      <c r="E5">
        <v>30.54</v>
      </c>
      <c r="H5">
        <v>30.16</v>
      </c>
    </row>
    <row r="6" spans="1:9" x14ac:dyDescent="0.25">
      <c r="B6">
        <v>29.94</v>
      </c>
      <c r="E6">
        <v>30.25</v>
      </c>
      <c r="H6">
        <v>30.25</v>
      </c>
    </row>
    <row r="7" spans="1:9" x14ac:dyDescent="0.25">
      <c r="B7">
        <v>29.65</v>
      </c>
      <c r="E7">
        <v>30.48</v>
      </c>
      <c r="H7">
        <v>30.41</v>
      </c>
    </row>
    <row r="8" spans="1:9" x14ac:dyDescent="0.25">
      <c r="B8">
        <v>29.41</v>
      </c>
      <c r="E8">
        <v>30.64</v>
      </c>
      <c r="H8">
        <v>30.17</v>
      </c>
    </row>
    <row r="9" spans="1:9" x14ac:dyDescent="0.25">
      <c r="B9">
        <v>29.32</v>
      </c>
      <c r="E9">
        <v>30.18</v>
      </c>
      <c r="H9">
        <v>30.77</v>
      </c>
    </row>
    <row r="10" spans="1:9" x14ac:dyDescent="0.25">
      <c r="B10">
        <v>28.98</v>
      </c>
      <c r="E10">
        <v>30.34</v>
      </c>
      <c r="H10">
        <v>30.46</v>
      </c>
    </row>
    <row r="11" spans="1:9" x14ac:dyDescent="0.25">
      <c r="B11">
        <v>29.12</v>
      </c>
      <c r="E11">
        <v>30.95</v>
      </c>
      <c r="H11">
        <v>30.18</v>
      </c>
    </row>
    <row r="12" spans="1:9" x14ac:dyDescent="0.25">
      <c r="B12">
        <v>29.25</v>
      </c>
      <c r="E12">
        <v>30.7</v>
      </c>
      <c r="H12">
        <v>30.74</v>
      </c>
    </row>
    <row r="13" spans="1:9" x14ac:dyDescent="0.25">
      <c r="B13">
        <v>29.57</v>
      </c>
      <c r="E13">
        <v>31.02</v>
      </c>
      <c r="H13">
        <v>30.65</v>
      </c>
    </row>
    <row r="14" spans="1:9" x14ac:dyDescent="0.25">
      <c r="B14">
        <v>29.31</v>
      </c>
      <c r="E14">
        <v>30.94</v>
      </c>
      <c r="H14">
        <v>30.27</v>
      </c>
    </row>
    <row r="16" spans="1:9" x14ac:dyDescent="0.25">
      <c r="A16" t="s">
        <v>10</v>
      </c>
      <c r="B16" s="1">
        <f>AVERAGE(B3:B15)</f>
        <v>29.39083333333333</v>
      </c>
      <c r="C16" s="1"/>
      <c r="D16" s="1"/>
      <c r="E16" s="1">
        <f t="shared" ref="E16:H16" si="0">AVERAGE(E3:E15)</f>
        <v>30.604166666666668</v>
      </c>
      <c r="F16" s="1"/>
      <c r="G16" s="1"/>
      <c r="H16" s="1">
        <f t="shared" si="0"/>
        <v>30.386666666666667</v>
      </c>
    </row>
    <row r="17" spans="1:8" x14ac:dyDescent="0.25">
      <c r="A17" t="s">
        <v>24</v>
      </c>
      <c r="B17" s="1">
        <f>STDEV(B3:B14)</f>
        <v>0.29849496214214793</v>
      </c>
      <c r="C17" s="1"/>
      <c r="D17" s="1"/>
      <c r="E17" s="1">
        <f t="shared" ref="E17:H17" si="1">STDEV(E3:E14)</f>
        <v>0.27150952882435686</v>
      </c>
      <c r="F17" s="1"/>
      <c r="G17" s="1"/>
      <c r="H17" s="1">
        <f t="shared" si="1"/>
        <v>0.22284659759710446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59F95-8E1E-4EFF-A4B8-74687203C893}">
  <sheetPr>
    <tabColor theme="8" tint="-0.249977111117893"/>
  </sheetPr>
  <dimension ref="A1:J17"/>
  <sheetViews>
    <sheetView workbookViewId="0">
      <selection sqref="A1:A1048576"/>
    </sheetView>
  </sheetViews>
  <sheetFormatPr defaultRowHeight="15" x14ac:dyDescent="0.25"/>
  <sheetData>
    <row r="1" spans="1:10" x14ac:dyDescent="0.25">
      <c r="A1" t="s">
        <v>112</v>
      </c>
    </row>
    <row r="2" spans="1:10" x14ac:dyDescent="0.25">
      <c r="A2" s="5" t="s">
        <v>25</v>
      </c>
      <c r="B2" s="5" t="s">
        <v>53</v>
      </c>
      <c r="D2" s="5" t="s">
        <v>14</v>
      </c>
      <c r="E2" s="5" t="s">
        <v>53</v>
      </c>
      <c r="G2" s="5" t="s">
        <v>54</v>
      </c>
      <c r="H2" s="5" t="s">
        <v>53</v>
      </c>
      <c r="J2" s="5" t="s">
        <v>113</v>
      </c>
    </row>
    <row r="3" spans="1:10" x14ac:dyDescent="0.25">
      <c r="B3">
        <v>0.91</v>
      </c>
      <c r="E3">
        <v>0.91100000000000003</v>
      </c>
      <c r="H3">
        <v>0.93799999999999994</v>
      </c>
      <c r="J3">
        <v>1</v>
      </c>
    </row>
    <row r="4" spans="1:10" x14ac:dyDescent="0.25">
      <c r="B4">
        <v>0.91200000000000003</v>
      </c>
      <c r="E4">
        <v>0.90800000000000003</v>
      </c>
      <c r="H4">
        <v>0.92600000000000005</v>
      </c>
      <c r="J4">
        <v>2</v>
      </c>
    </row>
    <row r="5" spans="1:10" x14ac:dyDescent="0.25">
      <c r="B5">
        <v>0.92700000000000005</v>
      </c>
      <c r="E5">
        <v>0.91300000000000003</v>
      </c>
      <c r="H5">
        <v>0.91700000000000004</v>
      </c>
      <c r="J5">
        <v>3</v>
      </c>
    </row>
    <row r="6" spans="1:10" x14ac:dyDescent="0.25">
      <c r="B6">
        <v>0.93600000000000005</v>
      </c>
      <c r="E6">
        <v>0.90400000000000003</v>
      </c>
      <c r="H6">
        <v>0.92400000000000004</v>
      </c>
      <c r="J6">
        <v>4</v>
      </c>
    </row>
    <row r="7" spans="1:10" x14ac:dyDescent="0.25">
      <c r="B7">
        <v>0.92400000000000004</v>
      </c>
      <c r="E7">
        <v>0.90700000000000003</v>
      </c>
      <c r="H7">
        <v>0.92700000000000005</v>
      </c>
      <c r="J7">
        <v>5</v>
      </c>
    </row>
    <row r="8" spans="1:10" x14ac:dyDescent="0.25">
      <c r="B8">
        <v>0.91300000000000003</v>
      </c>
      <c r="E8">
        <v>0.91200000000000003</v>
      </c>
      <c r="H8">
        <v>0.91800000000000004</v>
      </c>
      <c r="J8">
        <v>6</v>
      </c>
    </row>
    <row r="9" spans="1:10" x14ac:dyDescent="0.25">
      <c r="B9">
        <v>0.90800000000000003</v>
      </c>
      <c r="E9">
        <v>0.90600000000000003</v>
      </c>
      <c r="H9">
        <v>0.93100000000000005</v>
      </c>
      <c r="J9">
        <v>7</v>
      </c>
    </row>
    <row r="10" spans="1:10" x14ac:dyDescent="0.25">
      <c r="B10">
        <v>0.90500000000000003</v>
      </c>
      <c r="E10">
        <v>0.91400000000000003</v>
      </c>
      <c r="H10">
        <v>0.92500000000000004</v>
      </c>
      <c r="J10">
        <v>8</v>
      </c>
    </row>
    <row r="11" spans="1:10" x14ac:dyDescent="0.25">
      <c r="B11">
        <v>0.91100000000000003</v>
      </c>
      <c r="E11">
        <v>0.90500000000000003</v>
      </c>
      <c r="H11">
        <v>0.91900000000000004</v>
      </c>
      <c r="J11">
        <v>9</v>
      </c>
    </row>
    <row r="12" spans="1:10" x14ac:dyDescent="0.25">
      <c r="B12">
        <v>0.89900000000000002</v>
      </c>
      <c r="E12">
        <v>0.90400000000000003</v>
      </c>
      <c r="H12">
        <v>0.91700000000000004</v>
      </c>
      <c r="J12">
        <v>10</v>
      </c>
    </row>
    <row r="13" spans="1:10" x14ac:dyDescent="0.25">
      <c r="B13">
        <v>0.91200000000000003</v>
      </c>
      <c r="E13">
        <v>0.91</v>
      </c>
      <c r="H13">
        <v>0.92400000000000004</v>
      </c>
      <c r="J13">
        <v>11</v>
      </c>
    </row>
    <row r="14" spans="1:10" x14ac:dyDescent="0.25">
      <c r="B14">
        <v>0.92100000000000004</v>
      </c>
      <c r="E14">
        <v>0.91400000000000003</v>
      </c>
      <c r="H14">
        <v>0.91800000000000004</v>
      </c>
      <c r="J14">
        <v>12</v>
      </c>
    </row>
    <row r="16" spans="1:10" x14ac:dyDescent="0.25">
      <c r="A16" t="s">
        <v>10</v>
      </c>
      <c r="B16" s="2">
        <f>AVERAGE(B3:B15)</f>
        <v>0.91483333333333328</v>
      </c>
      <c r="C16" s="2"/>
      <c r="D16" s="2"/>
      <c r="E16" s="2">
        <f t="shared" ref="E16:H16" si="0">AVERAGE(E3:E15)</f>
        <v>0.90899999999999992</v>
      </c>
      <c r="F16" s="2"/>
      <c r="G16" s="2"/>
      <c r="H16" s="2">
        <f t="shared" si="0"/>
        <v>0.92366666666666652</v>
      </c>
    </row>
    <row r="17" spans="1:8" x14ac:dyDescent="0.25">
      <c r="A17" t="s">
        <v>24</v>
      </c>
      <c r="B17" s="2">
        <f>STDEV(B3:B14)</f>
        <v>1.0311805532172024E-2</v>
      </c>
      <c r="C17" s="2"/>
      <c r="D17" s="2"/>
      <c r="E17" s="2">
        <f t="shared" ref="E17:H17" si="1">STDEV(E3:E14)</f>
        <v>3.8138503569823722E-3</v>
      </c>
      <c r="F17" s="2"/>
      <c r="G17" s="2"/>
      <c r="H17" s="2">
        <f t="shared" si="1"/>
        <v>6.4149446725217307E-3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3520F-E171-4A92-9376-F582F0FBDF05}">
  <sheetPr>
    <tabColor theme="5" tint="-0.249977111117893"/>
  </sheetPr>
  <dimension ref="A1:T41"/>
  <sheetViews>
    <sheetView workbookViewId="0">
      <selection activeCell="A4" sqref="A4"/>
    </sheetView>
  </sheetViews>
  <sheetFormatPr defaultRowHeight="15" x14ac:dyDescent="0.25"/>
  <cols>
    <col min="11" max="20" width="0" hidden="1" customWidth="1"/>
  </cols>
  <sheetData>
    <row r="1" spans="1:19" x14ac:dyDescent="0.25">
      <c r="A1" s="5" t="s">
        <v>121</v>
      </c>
      <c r="K1" s="5" t="s">
        <v>55</v>
      </c>
    </row>
    <row r="2" spans="1:19" x14ac:dyDescent="0.25">
      <c r="A2" s="5" t="s">
        <v>120</v>
      </c>
      <c r="K2" s="5"/>
    </row>
    <row r="3" spans="1:19" x14ac:dyDescent="0.25">
      <c r="A3" s="5" t="s">
        <v>132</v>
      </c>
      <c r="K3" s="5"/>
    </row>
    <row r="4" spans="1:19" x14ac:dyDescent="0.25">
      <c r="A4" s="5" t="s">
        <v>133</v>
      </c>
      <c r="K4" s="5"/>
    </row>
    <row r="5" spans="1:19" x14ac:dyDescent="0.25">
      <c r="A5" s="7" t="s">
        <v>56</v>
      </c>
      <c r="B5" s="7" t="s">
        <v>57</v>
      </c>
      <c r="D5" s="5" t="s">
        <v>56</v>
      </c>
      <c r="E5" s="5" t="s">
        <v>58</v>
      </c>
      <c r="G5" s="5" t="s">
        <v>56</v>
      </c>
      <c r="H5" s="5" t="s">
        <v>59</v>
      </c>
      <c r="L5" s="5" t="s">
        <v>56</v>
      </c>
      <c r="M5" s="5" t="s">
        <v>57</v>
      </c>
      <c r="O5" s="5" t="s">
        <v>56</v>
      </c>
      <c r="P5" s="5" t="s">
        <v>58</v>
      </c>
      <c r="Q5" s="5"/>
      <c r="R5" s="5" t="s">
        <v>56</v>
      </c>
      <c r="S5" s="5" t="s">
        <v>59</v>
      </c>
    </row>
    <row r="6" spans="1:19" x14ac:dyDescent="0.25">
      <c r="A6" t="s">
        <v>25</v>
      </c>
      <c r="B6">
        <v>73.95</v>
      </c>
      <c r="D6" t="s">
        <v>25</v>
      </c>
      <c r="E6">
        <v>-2.37</v>
      </c>
      <c r="G6" t="s">
        <v>25</v>
      </c>
      <c r="H6">
        <v>19.61</v>
      </c>
      <c r="L6" t="s">
        <v>25</v>
      </c>
      <c r="M6">
        <v>36.64</v>
      </c>
      <c r="O6" t="s">
        <v>25</v>
      </c>
      <c r="P6">
        <v>13.97</v>
      </c>
      <c r="R6" t="s">
        <v>25</v>
      </c>
      <c r="S6">
        <v>19.27</v>
      </c>
    </row>
    <row r="7" spans="1:19" x14ac:dyDescent="0.25">
      <c r="A7" t="s">
        <v>25</v>
      </c>
      <c r="B7">
        <v>74.55</v>
      </c>
      <c r="D7" t="s">
        <v>25</v>
      </c>
      <c r="E7">
        <v>-2.38</v>
      </c>
      <c r="G7" t="s">
        <v>25</v>
      </c>
      <c r="H7">
        <v>19.670000000000002</v>
      </c>
      <c r="L7" t="s">
        <v>25</v>
      </c>
      <c r="M7">
        <v>36.5</v>
      </c>
      <c r="O7" t="s">
        <v>25</v>
      </c>
      <c r="P7">
        <v>13.77</v>
      </c>
      <c r="R7" t="s">
        <v>25</v>
      </c>
      <c r="S7">
        <v>20.21</v>
      </c>
    </row>
    <row r="8" spans="1:19" x14ac:dyDescent="0.25">
      <c r="A8" t="s">
        <v>25</v>
      </c>
      <c r="B8">
        <v>73.39</v>
      </c>
      <c r="D8" t="s">
        <v>25</v>
      </c>
      <c r="E8">
        <v>-2.48</v>
      </c>
      <c r="G8" t="s">
        <v>25</v>
      </c>
      <c r="H8">
        <v>20.149999999999999</v>
      </c>
      <c r="L8" t="s">
        <v>25</v>
      </c>
      <c r="M8">
        <v>37.92</v>
      </c>
      <c r="O8" t="s">
        <v>25</v>
      </c>
      <c r="P8">
        <v>14.28</v>
      </c>
      <c r="R8" t="s">
        <v>25</v>
      </c>
      <c r="S8">
        <v>20.63</v>
      </c>
    </row>
    <row r="9" spans="1:19" x14ac:dyDescent="0.25">
      <c r="A9" t="s">
        <v>25</v>
      </c>
      <c r="B9">
        <v>73.510000000000005</v>
      </c>
      <c r="D9" t="s">
        <v>25</v>
      </c>
      <c r="E9">
        <v>-2.84</v>
      </c>
      <c r="G9" t="s">
        <v>25</v>
      </c>
      <c r="H9">
        <v>21.63</v>
      </c>
      <c r="L9" t="s">
        <v>25</v>
      </c>
      <c r="M9">
        <v>37.950000000000003</v>
      </c>
      <c r="O9" t="s">
        <v>25</v>
      </c>
      <c r="P9">
        <v>13.62</v>
      </c>
      <c r="R9" t="s">
        <v>25</v>
      </c>
      <c r="S9">
        <v>20.239999999999998</v>
      </c>
    </row>
    <row r="10" spans="1:19" x14ac:dyDescent="0.25">
      <c r="A10" t="s">
        <v>25</v>
      </c>
      <c r="B10">
        <v>72.98</v>
      </c>
      <c r="D10" t="s">
        <v>25</v>
      </c>
      <c r="E10">
        <v>-2.96</v>
      </c>
      <c r="G10" t="s">
        <v>25</v>
      </c>
      <c r="H10">
        <v>21.64</v>
      </c>
      <c r="L10" t="s">
        <v>25</v>
      </c>
      <c r="M10">
        <v>36.93</v>
      </c>
      <c r="O10" t="s">
        <v>25</v>
      </c>
      <c r="P10">
        <v>13.08</v>
      </c>
      <c r="R10" t="s">
        <v>25</v>
      </c>
      <c r="S10">
        <v>20.39</v>
      </c>
    </row>
    <row r="11" spans="1:19" x14ac:dyDescent="0.25">
      <c r="A11" t="s">
        <v>25</v>
      </c>
      <c r="B11">
        <v>71.459999999999994</v>
      </c>
      <c r="D11" t="s">
        <v>25</v>
      </c>
      <c r="E11">
        <v>-2.64</v>
      </c>
      <c r="G11" t="s">
        <v>25</v>
      </c>
      <c r="H11">
        <v>20.76</v>
      </c>
      <c r="L11" t="s">
        <v>25</v>
      </c>
      <c r="M11">
        <v>37.56</v>
      </c>
      <c r="O11" t="s">
        <v>25</v>
      </c>
      <c r="P11">
        <v>14.7</v>
      </c>
      <c r="R11" t="s">
        <v>25</v>
      </c>
      <c r="S11">
        <v>21.05</v>
      </c>
    </row>
    <row r="12" spans="1:19" x14ac:dyDescent="0.25">
      <c r="A12" t="s">
        <v>25</v>
      </c>
      <c r="B12">
        <v>72.59</v>
      </c>
      <c r="D12" t="s">
        <v>25</v>
      </c>
      <c r="E12">
        <v>-2.59</v>
      </c>
      <c r="G12" t="s">
        <v>25</v>
      </c>
      <c r="H12">
        <v>20.45</v>
      </c>
      <c r="L12" t="s">
        <v>25</v>
      </c>
      <c r="M12">
        <v>36.869999999999997</v>
      </c>
      <c r="O12" t="s">
        <v>25</v>
      </c>
      <c r="P12">
        <v>13.5</v>
      </c>
      <c r="R12" t="s">
        <v>25</v>
      </c>
      <c r="S12">
        <v>21.25</v>
      </c>
    </row>
    <row r="13" spans="1:19" x14ac:dyDescent="0.25">
      <c r="A13" t="s">
        <v>25</v>
      </c>
      <c r="B13">
        <v>73.650000000000006</v>
      </c>
      <c r="D13" t="s">
        <v>25</v>
      </c>
      <c r="E13">
        <v>-2.41</v>
      </c>
      <c r="G13" t="s">
        <v>25</v>
      </c>
      <c r="H13">
        <v>20.36</v>
      </c>
      <c r="L13" t="s">
        <v>25</v>
      </c>
      <c r="M13">
        <v>37.450000000000003</v>
      </c>
      <c r="O13" t="s">
        <v>25</v>
      </c>
      <c r="P13">
        <v>14.23</v>
      </c>
      <c r="R13" t="s">
        <v>25</v>
      </c>
      <c r="S13">
        <v>20.16</v>
      </c>
    </row>
    <row r="14" spans="1:19" x14ac:dyDescent="0.25">
      <c r="A14" t="s">
        <v>25</v>
      </c>
      <c r="B14">
        <v>73.680000000000007</v>
      </c>
      <c r="D14" t="s">
        <v>25</v>
      </c>
      <c r="E14">
        <v>-2.36</v>
      </c>
      <c r="G14" t="s">
        <v>25</v>
      </c>
      <c r="H14">
        <v>20.41</v>
      </c>
      <c r="L14" t="s">
        <v>25</v>
      </c>
      <c r="M14">
        <v>36.909999999999997</v>
      </c>
      <c r="O14" t="s">
        <v>25</v>
      </c>
      <c r="P14">
        <v>13.68</v>
      </c>
      <c r="R14" t="s">
        <v>25</v>
      </c>
      <c r="S14">
        <v>20.43</v>
      </c>
    </row>
    <row r="15" spans="1:19" x14ac:dyDescent="0.25">
      <c r="A15" t="s">
        <v>25</v>
      </c>
      <c r="B15">
        <v>74.13</v>
      </c>
      <c r="D15" t="s">
        <v>25</v>
      </c>
      <c r="E15">
        <v>-2.83</v>
      </c>
      <c r="G15" t="s">
        <v>25</v>
      </c>
      <c r="H15">
        <v>21.47</v>
      </c>
      <c r="L15" t="s">
        <v>25</v>
      </c>
      <c r="M15">
        <v>37.159999999999997</v>
      </c>
      <c r="O15" t="s">
        <v>25</v>
      </c>
      <c r="P15">
        <v>13.91</v>
      </c>
      <c r="R15" t="s">
        <v>25</v>
      </c>
      <c r="S15">
        <v>21.18</v>
      </c>
    </row>
    <row r="16" spans="1:19" x14ac:dyDescent="0.25">
      <c r="A16" t="s">
        <v>25</v>
      </c>
      <c r="B16">
        <v>74.53</v>
      </c>
      <c r="D16" t="s">
        <v>25</v>
      </c>
      <c r="E16">
        <v>-2.71</v>
      </c>
      <c r="G16" t="s">
        <v>25</v>
      </c>
      <c r="H16">
        <v>19.78</v>
      </c>
      <c r="L16" t="s">
        <v>25</v>
      </c>
      <c r="M16">
        <v>37.03</v>
      </c>
      <c r="O16" t="s">
        <v>25</v>
      </c>
      <c r="P16">
        <v>14.57</v>
      </c>
      <c r="R16" t="s">
        <v>25</v>
      </c>
      <c r="S16">
        <v>21.36</v>
      </c>
    </row>
    <row r="17" spans="1:20" x14ac:dyDescent="0.25">
      <c r="A17" t="s">
        <v>25</v>
      </c>
      <c r="B17">
        <v>72.87</v>
      </c>
      <c r="C17" s="1">
        <f>AVERAGE(B6:B17)</f>
        <v>73.44083333333333</v>
      </c>
      <c r="D17" t="s">
        <v>25</v>
      </c>
      <c r="E17">
        <v>-2.48</v>
      </c>
      <c r="F17" s="1">
        <f>AVERAGE(E6:E17)</f>
        <v>-2.5874999999999999</v>
      </c>
      <c r="G17" t="s">
        <v>25</v>
      </c>
      <c r="H17">
        <v>20.43</v>
      </c>
      <c r="I17" s="1">
        <f>AVERAGE(H6:H17)</f>
        <v>20.529999999999998</v>
      </c>
      <c r="J17" s="1"/>
      <c r="L17" t="s">
        <v>25</v>
      </c>
      <c r="M17">
        <v>36.75</v>
      </c>
      <c r="N17" s="1">
        <f>AVERAGE(M6:M17)</f>
        <v>37.139166666666661</v>
      </c>
      <c r="O17" t="s">
        <v>25</v>
      </c>
      <c r="P17">
        <v>13.95</v>
      </c>
      <c r="Q17" s="1">
        <f>AVERAGE(P6:P17)</f>
        <v>13.938333333333333</v>
      </c>
      <c r="R17" t="s">
        <v>25</v>
      </c>
      <c r="S17">
        <v>20.87</v>
      </c>
      <c r="T17" s="1">
        <f>AVERAGE(S6:S17)</f>
        <v>20.58666666666667</v>
      </c>
    </row>
    <row r="18" spans="1:20" x14ac:dyDescent="0.25">
      <c r="A18" t="s">
        <v>14</v>
      </c>
      <c r="B18">
        <v>70.13</v>
      </c>
      <c r="D18" t="s">
        <v>14</v>
      </c>
      <c r="E18">
        <v>-0.8</v>
      </c>
      <c r="F18" s="1"/>
      <c r="G18" t="s">
        <v>14</v>
      </c>
      <c r="H18">
        <v>24.38</v>
      </c>
      <c r="L18" t="s">
        <v>14</v>
      </c>
      <c r="M18">
        <v>33.81</v>
      </c>
      <c r="O18" t="s">
        <v>14</v>
      </c>
      <c r="P18">
        <v>13.98</v>
      </c>
      <c r="R18" t="s">
        <v>14</v>
      </c>
      <c r="S18">
        <v>22.3</v>
      </c>
    </row>
    <row r="19" spans="1:20" x14ac:dyDescent="0.25">
      <c r="A19" t="s">
        <v>14</v>
      </c>
      <c r="B19">
        <v>70.680000000000007</v>
      </c>
      <c r="D19" t="s">
        <v>14</v>
      </c>
      <c r="E19">
        <v>-1.05</v>
      </c>
      <c r="F19" s="1"/>
      <c r="G19" t="s">
        <v>14</v>
      </c>
      <c r="H19">
        <v>24.52</v>
      </c>
      <c r="L19" t="s">
        <v>14</v>
      </c>
      <c r="M19">
        <v>34.85</v>
      </c>
      <c r="O19" t="s">
        <v>14</v>
      </c>
      <c r="P19">
        <v>14.43</v>
      </c>
      <c r="R19" t="s">
        <v>14</v>
      </c>
      <c r="S19">
        <v>23.36</v>
      </c>
    </row>
    <row r="20" spans="1:20" x14ac:dyDescent="0.25">
      <c r="A20" t="s">
        <v>14</v>
      </c>
      <c r="B20">
        <v>70.849999999999994</v>
      </c>
      <c r="D20" t="s">
        <v>14</v>
      </c>
      <c r="E20">
        <v>-0.94</v>
      </c>
      <c r="G20" t="s">
        <v>14</v>
      </c>
      <c r="H20">
        <v>25.14</v>
      </c>
      <c r="L20" t="s">
        <v>14</v>
      </c>
      <c r="M20">
        <v>35.659999999999997</v>
      </c>
      <c r="O20" t="s">
        <v>14</v>
      </c>
      <c r="P20">
        <v>14.63</v>
      </c>
      <c r="R20" t="s">
        <v>14</v>
      </c>
      <c r="S20">
        <v>22.63</v>
      </c>
    </row>
    <row r="21" spans="1:20" x14ac:dyDescent="0.25">
      <c r="A21" t="s">
        <v>14</v>
      </c>
      <c r="B21">
        <v>71.27</v>
      </c>
      <c r="D21" t="s">
        <v>14</v>
      </c>
      <c r="E21">
        <v>-0.97</v>
      </c>
      <c r="G21" t="s">
        <v>14</v>
      </c>
      <c r="H21">
        <v>24.61</v>
      </c>
      <c r="L21" t="s">
        <v>14</v>
      </c>
      <c r="M21">
        <v>35.979999999999997</v>
      </c>
      <c r="O21" t="s">
        <v>14</v>
      </c>
      <c r="P21">
        <v>14.98</v>
      </c>
      <c r="R21" t="s">
        <v>14</v>
      </c>
      <c r="S21">
        <v>22.94</v>
      </c>
    </row>
    <row r="22" spans="1:20" x14ac:dyDescent="0.25">
      <c r="A22" t="s">
        <v>14</v>
      </c>
      <c r="B22">
        <v>70.150000000000006</v>
      </c>
      <c r="D22" t="s">
        <v>14</v>
      </c>
      <c r="E22">
        <v>-0.85</v>
      </c>
      <c r="G22" t="s">
        <v>14</v>
      </c>
      <c r="H22">
        <v>24.37</v>
      </c>
      <c r="L22" t="s">
        <v>14</v>
      </c>
      <c r="M22">
        <v>36.14</v>
      </c>
      <c r="O22" t="s">
        <v>14</v>
      </c>
      <c r="P22">
        <v>14.55</v>
      </c>
      <c r="R22" t="s">
        <v>14</v>
      </c>
      <c r="S22">
        <v>21.62</v>
      </c>
    </row>
    <row r="23" spans="1:20" x14ac:dyDescent="0.25">
      <c r="A23" t="s">
        <v>14</v>
      </c>
      <c r="B23">
        <v>71.319999999999993</v>
      </c>
      <c r="D23" t="s">
        <v>14</v>
      </c>
      <c r="E23">
        <v>-1.03</v>
      </c>
      <c r="G23" t="s">
        <v>14</v>
      </c>
      <c r="H23">
        <v>24.68</v>
      </c>
      <c r="L23" t="s">
        <v>14</v>
      </c>
      <c r="M23">
        <v>34.97</v>
      </c>
      <c r="O23" t="s">
        <v>14</v>
      </c>
      <c r="P23">
        <v>13.81</v>
      </c>
      <c r="R23" t="s">
        <v>14</v>
      </c>
      <c r="S23">
        <v>22.54</v>
      </c>
    </row>
    <row r="24" spans="1:20" x14ac:dyDescent="0.25">
      <c r="A24" t="s">
        <v>14</v>
      </c>
      <c r="B24">
        <v>70.459999999999994</v>
      </c>
      <c r="D24" t="s">
        <v>14</v>
      </c>
      <c r="E24">
        <v>-0.89</v>
      </c>
      <c r="G24" t="s">
        <v>14</v>
      </c>
      <c r="H24">
        <v>24.76</v>
      </c>
      <c r="L24" t="s">
        <v>14</v>
      </c>
      <c r="M24">
        <v>35.49</v>
      </c>
      <c r="O24" t="s">
        <v>14</v>
      </c>
      <c r="P24">
        <v>14.61</v>
      </c>
      <c r="R24" t="s">
        <v>14</v>
      </c>
      <c r="S24">
        <v>22.19</v>
      </c>
    </row>
    <row r="25" spans="1:20" x14ac:dyDescent="0.25">
      <c r="A25" t="s">
        <v>14</v>
      </c>
      <c r="B25">
        <v>71.13</v>
      </c>
      <c r="D25" t="s">
        <v>14</v>
      </c>
      <c r="E25">
        <v>-0.96</v>
      </c>
      <c r="G25" t="s">
        <v>14</v>
      </c>
      <c r="H25">
        <v>25.21</v>
      </c>
      <c r="L25" t="s">
        <v>14</v>
      </c>
      <c r="M25">
        <v>35.840000000000003</v>
      </c>
      <c r="O25" t="s">
        <v>14</v>
      </c>
      <c r="P25">
        <v>14.66</v>
      </c>
      <c r="R25" t="s">
        <v>14</v>
      </c>
      <c r="S25">
        <v>21.74</v>
      </c>
    </row>
    <row r="26" spans="1:20" x14ac:dyDescent="0.25">
      <c r="A26" t="s">
        <v>14</v>
      </c>
      <c r="B26">
        <v>69.78</v>
      </c>
      <c r="D26" t="s">
        <v>14</v>
      </c>
      <c r="E26">
        <v>-0.93</v>
      </c>
      <c r="G26" t="s">
        <v>14</v>
      </c>
      <c r="H26">
        <v>25.14</v>
      </c>
      <c r="L26" t="s">
        <v>14</v>
      </c>
      <c r="M26">
        <v>36.76</v>
      </c>
      <c r="O26" t="s">
        <v>14</v>
      </c>
      <c r="P26">
        <v>13.95</v>
      </c>
      <c r="R26" t="s">
        <v>14</v>
      </c>
      <c r="S26">
        <v>23.64</v>
      </c>
    </row>
    <row r="27" spans="1:20" x14ac:dyDescent="0.25">
      <c r="A27" t="s">
        <v>14</v>
      </c>
      <c r="B27">
        <v>70.2</v>
      </c>
      <c r="D27" t="s">
        <v>14</v>
      </c>
      <c r="E27">
        <v>-0.82</v>
      </c>
      <c r="G27" t="s">
        <v>14</v>
      </c>
      <c r="H27">
        <v>24.96</v>
      </c>
      <c r="L27" t="s">
        <v>14</v>
      </c>
      <c r="M27">
        <v>36.119999999999997</v>
      </c>
      <c r="O27" t="s">
        <v>14</v>
      </c>
      <c r="P27">
        <v>14.27</v>
      </c>
      <c r="R27" t="s">
        <v>14</v>
      </c>
      <c r="S27">
        <v>22.71</v>
      </c>
    </row>
    <row r="28" spans="1:20" x14ac:dyDescent="0.25">
      <c r="A28" t="s">
        <v>14</v>
      </c>
      <c r="B28">
        <v>69.319999999999993</v>
      </c>
      <c r="D28" t="s">
        <v>14</v>
      </c>
      <c r="E28">
        <v>-1.04</v>
      </c>
      <c r="G28" t="s">
        <v>14</v>
      </c>
      <c r="H28">
        <v>24.87</v>
      </c>
      <c r="L28" t="s">
        <v>14</v>
      </c>
      <c r="M28">
        <v>35.64</v>
      </c>
      <c r="O28" t="s">
        <v>14</v>
      </c>
      <c r="P28">
        <v>13.81</v>
      </c>
      <c r="R28" t="s">
        <v>14</v>
      </c>
      <c r="S28">
        <v>22.97</v>
      </c>
    </row>
    <row r="29" spans="1:20" x14ac:dyDescent="0.25">
      <c r="A29" t="s">
        <v>14</v>
      </c>
      <c r="B29">
        <v>70.66</v>
      </c>
      <c r="C29" s="1">
        <f>AVERAGE(B18:B29)</f>
        <v>70.495833333333323</v>
      </c>
      <c r="D29" t="s">
        <v>14</v>
      </c>
      <c r="E29">
        <v>-0.97</v>
      </c>
      <c r="F29" s="1">
        <f>AVERAGE(E18:E29)</f>
        <v>-0.93750000000000011</v>
      </c>
      <c r="G29" t="s">
        <v>14</v>
      </c>
      <c r="H29">
        <v>24.36</v>
      </c>
      <c r="I29" s="1">
        <f>AVERAGE(H18:H29)</f>
        <v>24.75</v>
      </c>
      <c r="J29" s="1"/>
      <c r="L29" t="s">
        <v>14</v>
      </c>
      <c r="M29">
        <v>35.619999999999997</v>
      </c>
      <c r="N29" s="1">
        <f>AVERAGE(M18:M29)</f>
        <v>35.573333333333331</v>
      </c>
      <c r="O29" t="s">
        <v>14</v>
      </c>
      <c r="P29">
        <v>14.87</v>
      </c>
      <c r="Q29" s="1">
        <f>AVERAGE(P18:P29)</f>
        <v>14.379166666666668</v>
      </c>
      <c r="R29" t="s">
        <v>14</v>
      </c>
      <c r="S29">
        <v>23.47</v>
      </c>
      <c r="T29" s="1">
        <f>AVERAGE(S18:S29)</f>
        <v>22.675833333333333</v>
      </c>
    </row>
    <row r="30" spans="1:20" x14ac:dyDescent="0.25">
      <c r="A30" t="s">
        <v>13</v>
      </c>
      <c r="B30">
        <v>71.89</v>
      </c>
      <c r="D30" t="s">
        <v>13</v>
      </c>
      <c r="E30">
        <v>-1.26</v>
      </c>
      <c r="G30" t="s">
        <v>13</v>
      </c>
      <c r="H30">
        <v>23.67</v>
      </c>
      <c r="L30" t="s">
        <v>13</v>
      </c>
      <c r="M30">
        <v>35.89</v>
      </c>
      <c r="O30" t="s">
        <v>13</v>
      </c>
      <c r="P30">
        <v>14.11</v>
      </c>
      <c r="R30" t="s">
        <v>13</v>
      </c>
      <c r="S30">
        <v>20.77</v>
      </c>
    </row>
    <row r="31" spans="1:20" x14ac:dyDescent="0.25">
      <c r="A31" t="s">
        <v>13</v>
      </c>
      <c r="B31">
        <v>71.95</v>
      </c>
      <c r="D31" t="s">
        <v>13</v>
      </c>
      <c r="E31">
        <v>-0.97</v>
      </c>
      <c r="G31" t="s">
        <v>13</v>
      </c>
      <c r="H31">
        <v>21.13</v>
      </c>
      <c r="L31" t="s">
        <v>13</v>
      </c>
      <c r="M31">
        <v>35.119999999999997</v>
      </c>
      <c r="O31" t="s">
        <v>13</v>
      </c>
      <c r="P31">
        <v>14.17</v>
      </c>
      <c r="R31" t="s">
        <v>13</v>
      </c>
      <c r="S31">
        <v>21.92</v>
      </c>
    </row>
    <row r="32" spans="1:20" x14ac:dyDescent="0.25">
      <c r="A32" t="s">
        <v>13</v>
      </c>
      <c r="B32">
        <v>69.930000000000007</v>
      </c>
      <c r="D32" t="s">
        <v>13</v>
      </c>
      <c r="E32">
        <v>-0.93</v>
      </c>
      <c r="G32" t="s">
        <v>13</v>
      </c>
      <c r="H32">
        <v>22.75</v>
      </c>
      <c r="L32" t="s">
        <v>13</v>
      </c>
      <c r="M32">
        <v>35.97</v>
      </c>
      <c r="O32" t="s">
        <v>13</v>
      </c>
      <c r="P32">
        <v>15.03</v>
      </c>
      <c r="R32" t="s">
        <v>13</v>
      </c>
      <c r="S32">
        <v>22.12</v>
      </c>
    </row>
    <row r="33" spans="1:20" x14ac:dyDescent="0.25">
      <c r="A33" t="s">
        <v>13</v>
      </c>
      <c r="B33">
        <v>69.84</v>
      </c>
      <c r="D33" t="s">
        <v>13</v>
      </c>
      <c r="E33">
        <v>-1.1499999999999999</v>
      </c>
      <c r="G33" t="s">
        <v>13</v>
      </c>
      <c r="H33">
        <v>21.46</v>
      </c>
      <c r="L33" t="s">
        <v>13</v>
      </c>
      <c r="M33">
        <v>34.130000000000003</v>
      </c>
      <c r="O33" t="s">
        <v>13</v>
      </c>
      <c r="P33">
        <v>15.36</v>
      </c>
      <c r="R33" t="s">
        <v>13</v>
      </c>
      <c r="S33">
        <v>21.68</v>
      </c>
    </row>
    <row r="34" spans="1:20" x14ac:dyDescent="0.25">
      <c r="A34" t="s">
        <v>13</v>
      </c>
      <c r="B34">
        <v>70.150000000000006</v>
      </c>
      <c r="D34" t="s">
        <v>13</v>
      </c>
      <c r="E34">
        <v>-1.03</v>
      </c>
      <c r="G34" t="s">
        <v>13</v>
      </c>
      <c r="H34">
        <v>22.13</v>
      </c>
      <c r="L34" t="s">
        <v>13</v>
      </c>
      <c r="M34">
        <v>34.619999999999997</v>
      </c>
      <c r="O34" t="s">
        <v>13</v>
      </c>
      <c r="P34">
        <v>14.23</v>
      </c>
      <c r="R34" t="s">
        <v>13</v>
      </c>
      <c r="S34">
        <v>21.57</v>
      </c>
    </row>
    <row r="35" spans="1:20" x14ac:dyDescent="0.25">
      <c r="A35" t="s">
        <v>13</v>
      </c>
      <c r="B35">
        <v>69.67</v>
      </c>
      <c r="D35" t="s">
        <v>13</v>
      </c>
      <c r="E35">
        <v>-1.1200000000000001</v>
      </c>
      <c r="G35" t="s">
        <v>13</v>
      </c>
      <c r="H35">
        <v>23.46</v>
      </c>
      <c r="L35" t="s">
        <v>13</v>
      </c>
      <c r="M35">
        <v>34.26</v>
      </c>
      <c r="O35" t="s">
        <v>13</v>
      </c>
      <c r="P35">
        <v>15.35</v>
      </c>
      <c r="R35" t="s">
        <v>13</v>
      </c>
      <c r="S35">
        <v>20.76</v>
      </c>
    </row>
    <row r="36" spans="1:20" x14ac:dyDescent="0.25">
      <c r="A36" t="s">
        <v>13</v>
      </c>
      <c r="B36">
        <v>71.12</v>
      </c>
      <c r="D36" t="s">
        <v>13</v>
      </c>
      <c r="E36">
        <v>-0.93</v>
      </c>
      <c r="G36" t="s">
        <v>13</v>
      </c>
      <c r="H36">
        <v>22.87</v>
      </c>
      <c r="L36" t="s">
        <v>13</v>
      </c>
      <c r="M36">
        <v>35.17</v>
      </c>
      <c r="O36" t="s">
        <v>13</v>
      </c>
      <c r="P36">
        <v>15.25</v>
      </c>
      <c r="R36" t="s">
        <v>13</v>
      </c>
      <c r="S36">
        <v>21.14</v>
      </c>
    </row>
    <row r="37" spans="1:20" x14ac:dyDescent="0.25">
      <c r="A37" t="s">
        <v>13</v>
      </c>
      <c r="B37">
        <v>69.81</v>
      </c>
      <c r="D37" t="s">
        <v>13</v>
      </c>
      <c r="E37">
        <v>-0.96</v>
      </c>
      <c r="G37" t="s">
        <v>13</v>
      </c>
      <c r="H37">
        <v>23.16</v>
      </c>
      <c r="L37" t="s">
        <v>13</v>
      </c>
      <c r="M37">
        <v>35.380000000000003</v>
      </c>
      <c r="O37" t="s">
        <v>13</v>
      </c>
      <c r="P37">
        <v>15.01</v>
      </c>
      <c r="R37" t="s">
        <v>13</v>
      </c>
      <c r="S37">
        <v>21.23</v>
      </c>
    </row>
    <row r="38" spans="1:20" x14ac:dyDescent="0.25">
      <c r="A38" t="s">
        <v>13</v>
      </c>
      <c r="B38">
        <v>70.319999999999993</v>
      </c>
      <c r="D38" t="s">
        <v>13</v>
      </c>
      <c r="E38">
        <v>-1.05</v>
      </c>
      <c r="G38" t="s">
        <v>13</v>
      </c>
      <c r="H38">
        <v>22.78</v>
      </c>
      <c r="L38" t="s">
        <v>13</v>
      </c>
      <c r="M38">
        <v>34.659999999999997</v>
      </c>
      <c r="O38" t="s">
        <v>13</v>
      </c>
      <c r="P38">
        <v>14.89</v>
      </c>
      <c r="R38" t="s">
        <v>13</v>
      </c>
      <c r="S38">
        <v>20.38</v>
      </c>
    </row>
    <row r="39" spans="1:20" x14ac:dyDescent="0.25">
      <c r="A39" t="s">
        <v>13</v>
      </c>
      <c r="B39">
        <v>70.41</v>
      </c>
      <c r="D39" t="s">
        <v>13</v>
      </c>
      <c r="E39">
        <v>-1.1299999999999999</v>
      </c>
      <c r="G39" t="s">
        <v>13</v>
      </c>
      <c r="H39">
        <v>23.47</v>
      </c>
      <c r="L39" t="s">
        <v>13</v>
      </c>
      <c r="M39">
        <v>35.49</v>
      </c>
      <c r="O39" t="s">
        <v>13</v>
      </c>
      <c r="P39">
        <v>14.39</v>
      </c>
      <c r="R39" t="s">
        <v>13</v>
      </c>
      <c r="S39">
        <v>21.26</v>
      </c>
    </row>
    <row r="40" spans="1:20" x14ac:dyDescent="0.25">
      <c r="A40" t="s">
        <v>13</v>
      </c>
      <c r="B40">
        <v>69.84</v>
      </c>
      <c r="C40" s="1">
        <f>AVERAGE(B30:B40)</f>
        <v>70.448181818181823</v>
      </c>
      <c r="D40" t="s">
        <v>13</v>
      </c>
      <c r="E40">
        <v>-1.06</v>
      </c>
      <c r="F40" s="1">
        <f>AVERAGE(E30:E40)</f>
        <v>-1.0536363636363637</v>
      </c>
      <c r="G40" t="s">
        <v>13</v>
      </c>
      <c r="H40">
        <v>23.86</v>
      </c>
      <c r="I40" s="1">
        <f>AVERAGE(H30:H40)</f>
        <v>22.794545454545457</v>
      </c>
      <c r="J40" s="1"/>
      <c r="L40" t="s">
        <v>13</v>
      </c>
      <c r="M40">
        <v>35.96</v>
      </c>
      <c r="O40" t="s">
        <v>13</v>
      </c>
      <c r="P40">
        <v>15.61</v>
      </c>
      <c r="R40" t="s">
        <v>13</v>
      </c>
      <c r="S40">
        <v>20.91</v>
      </c>
    </row>
    <row r="41" spans="1:20" x14ac:dyDescent="0.25">
      <c r="L41" t="s">
        <v>13</v>
      </c>
      <c r="M41">
        <v>34.770000000000003</v>
      </c>
      <c r="N41" s="1">
        <f>AVERAGE(M30:M41)</f>
        <v>35.118333333333325</v>
      </c>
      <c r="O41" t="s">
        <v>13</v>
      </c>
      <c r="P41">
        <v>15.42</v>
      </c>
      <c r="Q41" s="1">
        <f>AVERAGE(P30:P41)</f>
        <v>14.901666666666669</v>
      </c>
      <c r="R41" t="s">
        <v>13</v>
      </c>
      <c r="S41">
        <v>20.58</v>
      </c>
      <c r="T41" s="1">
        <f>AVERAGE(S30:S41)</f>
        <v>21.193333333333328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6495B-3D5E-429D-A59E-815CEC6269F1}">
  <sheetPr>
    <tabColor theme="5" tint="-0.249977111117893"/>
  </sheetPr>
  <dimension ref="A1:F18"/>
  <sheetViews>
    <sheetView workbookViewId="0"/>
  </sheetViews>
  <sheetFormatPr defaultRowHeight="15" x14ac:dyDescent="0.25"/>
  <sheetData>
    <row r="1" spans="1:6" x14ac:dyDescent="0.25">
      <c r="A1" t="s">
        <v>134</v>
      </c>
    </row>
    <row r="2" spans="1:6" x14ac:dyDescent="0.25">
      <c r="B2" s="5" t="s">
        <v>82</v>
      </c>
      <c r="C2" s="5"/>
      <c r="D2" s="5" t="s">
        <v>60</v>
      </c>
      <c r="E2" s="5"/>
      <c r="F2" s="5" t="s">
        <v>61</v>
      </c>
    </row>
    <row r="3" spans="1:6" x14ac:dyDescent="0.25">
      <c r="B3" s="5" t="s">
        <v>62</v>
      </c>
      <c r="C3" s="5"/>
      <c r="D3" s="5" t="s">
        <v>62</v>
      </c>
      <c r="E3" s="5"/>
      <c r="F3" s="5" t="s">
        <v>62</v>
      </c>
    </row>
    <row r="4" spans="1:6" x14ac:dyDescent="0.25">
      <c r="A4">
        <v>1</v>
      </c>
      <c r="B4">
        <v>9.7240000000000002</v>
      </c>
      <c r="D4">
        <v>8.4350000000000005</v>
      </c>
      <c r="F4">
        <v>7.1029999999999998</v>
      </c>
    </row>
    <row r="5" spans="1:6" x14ac:dyDescent="0.25">
      <c r="A5">
        <v>2</v>
      </c>
      <c r="B5">
        <v>9.0690000000000008</v>
      </c>
      <c r="D5">
        <v>8.6210000000000004</v>
      </c>
      <c r="F5">
        <v>7.7930000000000001</v>
      </c>
    </row>
    <row r="6" spans="1:6" x14ac:dyDescent="0.25">
      <c r="A6">
        <v>3</v>
      </c>
      <c r="B6">
        <v>8.8279999999999994</v>
      </c>
      <c r="D6">
        <v>8.69</v>
      </c>
      <c r="F6">
        <v>8.141</v>
      </c>
    </row>
    <row r="7" spans="1:6" x14ac:dyDescent="0.25">
      <c r="A7">
        <v>4</v>
      </c>
      <c r="B7">
        <v>9.3450000000000006</v>
      </c>
      <c r="D7">
        <v>8.8979999999999997</v>
      </c>
      <c r="F7">
        <v>7.2770000000000001</v>
      </c>
    </row>
    <row r="8" spans="1:6" x14ac:dyDescent="0.25">
      <c r="A8">
        <v>5</v>
      </c>
      <c r="B8">
        <v>9.173</v>
      </c>
      <c r="D8">
        <v>8.5190000000000001</v>
      </c>
      <c r="F8">
        <v>8.2899999999999991</v>
      </c>
    </row>
    <row r="9" spans="1:6" x14ac:dyDescent="0.25">
      <c r="A9">
        <v>6</v>
      </c>
      <c r="B9">
        <v>8.7590000000000003</v>
      </c>
      <c r="D9">
        <v>8.3829999999999991</v>
      </c>
      <c r="F9">
        <v>7.931</v>
      </c>
    </row>
    <row r="10" spans="1:6" x14ac:dyDescent="0.25">
      <c r="A10">
        <v>7</v>
      </c>
      <c r="B10">
        <v>9.2420000000000009</v>
      </c>
      <c r="D10">
        <v>8.8379999999999992</v>
      </c>
      <c r="F10">
        <v>7.931</v>
      </c>
    </row>
    <row r="11" spans="1:6" x14ac:dyDescent="0.25">
      <c r="A11">
        <v>8</v>
      </c>
      <c r="B11">
        <v>9.1760000000000002</v>
      </c>
      <c r="D11">
        <v>8.5180000000000007</v>
      </c>
      <c r="F11">
        <v>8.1720000000000006</v>
      </c>
    </row>
    <row r="12" spans="1:6" x14ac:dyDescent="0.25">
      <c r="A12">
        <v>9</v>
      </c>
      <c r="B12">
        <v>9.7940000000000005</v>
      </c>
      <c r="D12">
        <v>9.0009999999999994</v>
      </c>
      <c r="F12">
        <v>8.2430000000000003</v>
      </c>
    </row>
    <row r="13" spans="1:6" x14ac:dyDescent="0.25">
      <c r="A13">
        <v>10</v>
      </c>
      <c r="B13">
        <v>9.5860000000000003</v>
      </c>
      <c r="D13">
        <v>8.8970000000000002</v>
      </c>
      <c r="F13">
        <v>8.4830000000000005</v>
      </c>
    </row>
    <row r="14" spans="1:6" x14ac:dyDescent="0.25">
      <c r="A14">
        <v>11</v>
      </c>
      <c r="B14">
        <v>9.0730000000000004</v>
      </c>
      <c r="D14">
        <v>9.23</v>
      </c>
      <c r="F14">
        <v>8.3460000000000001</v>
      </c>
    </row>
    <row r="15" spans="1:6" x14ac:dyDescent="0.25">
      <c r="A15">
        <v>12</v>
      </c>
      <c r="B15">
        <v>9.3800000000000008</v>
      </c>
      <c r="D15">
        <v>8.8290000000000006</v>
      </c>
      <c r="F15">
        <v>8.7929999999999993</v>
      </c>
    </row>
    <row r="17" spans="1:6" x14ac:dyDescent="0.25">
      <c r="A17" t="s">
        <v>10</v>
      </c>
      <c r="B17" s="1">
        <f>AVERAGE(B4:B15)</f>
        <v>9.2624166666666667</v>
      </c>
      <c r="C17" s="1"/>
      <c r="D17" s="1">
        <f>AVERAGE(D4:D15)</f>
        <v>8.7382500000000025</v>
      </c>
      <c r="E17" s="1"/>
      <c r="F17" s="1">
        <f>AVERAGE(F4:F15)</f>
        <v>8.0419166666666655</v>
      </c>
    </row>
    <row r="18" spans="1:6" x14ac:dyDescent="0.25">
      <c r="A18" t="s">
        <v>24</v>
      </c>
      <c r="B18" s="1">
        <f>STDEV(B4:B15)</f>
        <v>0.32365904010613439</v>
      </c>
      <c r="C18" s="1"/>
      <c r="D18" s="1">
        <f>STDEV(D4:D15)</f>
        <v>0.25416212613927425</v>
      </c>
      <c r="E18" s="1"/>
      <c r="F18" s="1">
        <f>STDEV(F4:F10)</f>
        <v>0.4373261287153361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2F0CD-AD71-4B79-922E-80FC2FDB1123}">
  <sheetPr>
    <tabColor theme="5" tint="-0.249977111117893"/>
  </sheetPr>
  <dimension ref="A1:R21"/>
  <sheetViews>
    <sheetView workbookViewId="0">
      <selection sqref="A1:A3"/>
    </sheetView>
  </sheetViews>
  <sheetFormatPr defaultRowHeight="15" x14ac:dyDescent="0.25"/>
  <cols>
    <col min="5" max="5" width="11.140625" bestFit="1" customWidth="1"/>
  </cols>
  <sheetData>
    <row r="1" spans="1:18" ht="17.25" x14ac:dyDescent="0.25">
      <c r="A1" t="s">
        <v>126</v>
      </c>
    </row>
    <row r="2" spans="1:18" x14ac:dyDescent="0.25">
      <c r="A2" t="s">
        <v>128</v>
      </c>
    </row>
    <row r="3" spans="1:18" ht="17.25" x14ac:dyDescent="0.25">
      <c r="A3" t="s">
        <v>129</v>
      </c>
    </row>
    <row r="4" spans="1:18" x14ac:dyDescent="0.25">
      <c r="B4" s="5" t="s">
        <v>25</v>
      </c>
      <c r="C4" s="5"/>
      <c r="D4" s="5"/>
      <c r="E4" s="5"/>
      <c r="F4" s="5"/>
      <c r="G4" s="5"/>
      <c r="H4" s="5" t="s">
        <v>14</v>
      </c>
      <c r="I4" s="5"/>
      <c r="J4" s="5"/>
      <c r="K4" s="5"/>
      <c r="L4" s="5"/>
      <c r="M4" s="5"/>
      <c r="N4" s="5" t="s">
        <v>13</v>
      </c>
      <c r="O4" s="5"/>
      <c r="P4" s="5"/>
      <c r="Q4" s="5"/>
      <c r="R4" s="5"/>
    </row>
    <row r="5" spans="1:18" x14ac:dyDescent="0.25">
      <c r="B5" s="5" t="s">
        <v>63</v>
      </c>
      <c r="C5" s="5" t="s">
        <v>64</v>
      </c>
      <c r="D5" s="5"/>
      <c r="E5" s="5" t="s">
        <v>65</v>
      </c>
      <c r="F5" s="5" t="s">
        <v>66</v>
      </c>
      <c r="G5" s="5"/>
      <c r="H5" s="5"/>
      <c r="I5" s="5"/>
      <c r="J5" s="5"/>
      <c r="K5" s="5"/>
      <c r="L5" s="5"/>
      <c r="M5" s="5"/>
      <c r="N5" s="5"/>
      <c r="O5" s="5"/>
      <c r="P5" s="5"/>
      <c r="Q5" s="5"/>
      <c r="R5" s="5"/>
    </row>
    <row r="6" spans="1:18" x14ac:dyDescent="0.25">
      <c r="B6" s="5"/>
      <c r="C6" s="5" t="s">
        <v>67</v>
      </c>
      <c r="D6" s="5" t="s">
        <v>68</v>
      </c>
      <c r="E6" s="5" t="s">
        <v>69</v>
      </c>
      <c r="F6" s="5" t="s">
        <v>70</v>
      </c>
      <c r="G6" s="5"/>
      <c r="H6" s="5" t="s">
        <v>63</v>
      </c>
      <c r="I6" s="5" t="s">
        <v>64</v>
      </c>
      <c r="J6" s="5" t="s">
        <v>68</v>
      </c>
      <c r="K6" s="5" t="s">
        <v>65</v>
      </c>
      <c r="L6" s="5" t="s">
        <v>66</v>
      </c>
      <c r="M6" s="5"/>
      <c r="N6" s="5" t="s">
        <v>63</v>
      </c>
      <c r="O6" s="5" t="s">
        <v>64</v>
      </c>
      <c r="P6" s="5" t="s">
        <v>68</v>
      </c>
      <c r="Q6" s="5" t="s">
        <v>65</v>
      </c>
      <c r="R6" s="5" t="s">
        <v>66</v>
      </c>
    </row>
    <row r="7" spans="1:18" x14ac:dyDescent="0.25">
      <c r="A7">
        <v>1</v>
      </c>
      <c r="B7">
        <v>15.884</v>
      </c>
      <c r="C7">
        <v>0.10199999999999999</v>
      </c>
      <c r="D7">
        <v>0.80800000000000005</v>
      </c>
      <c r="E7" s="8">
        <v>23.944549464398232</v>
      </c>
      <c r="F7" s="9">
        <v>0.66280701754385962</v>
      </c>
      <c r="H7">
        <v>21.678000000000001</v>
      </c>
      <c r="I7">
        <v>0.106</v>
      </c>
      <c r="J7">
        <v>0.81200000000000006</v>
      </c>
      <c r="K7" s="8">
        <v>31.337954211300143</v>
      </c>
      <c r="L7" s="9">
        <v>0.69115281501340475</v>
      </c>
      <c r="N7">
        <v>23.689</v>
      </c>
      <c r="O7">
        <v>0.114</v>
      </c>
      <c r="P7">
        <v>0.78800000000000003</v>
      </c>
      <c r="Q7" s="8">
        <v>26.381012392354545</v>
      </c>
      <c r="R7">
        <v>0.89713375796178352</v>
      </c>
    </row>
    <row r="8" spans="1:18" x14ac:dyDescent="0.25">
      <c r="A8">
        <v>2</v>
      </c>
      <c r="B8">
        <v>18.32</v>
      </c>
      <c r="C8">
        <v>0.105</v>
      </c>
      <c r="D8">
        <v>0.82</v>
      </c>
      <c r="E8" s="8">
        <v>20.1638311279143</v>
      </c>
      <c r="F8" s="9">
        <v>0.90749999999999997</v>
      </c>
      <c r="H8">
        <v>20.678000000000001</v>
      </c>
      <c r="I8">
        <v>0.11700000000000001</v>
      </c>
      <c r="J8">
        <v>0.76100000000000001</v>
      </c>
      <c r="K8" s="8">
        <v>28.145347616047044</v>
      </c>
      <c r="L8" s="9">
        <v>0.7340298507462687</v>
      </c>
      <c r="N8">
        <v>20.599</v>
      </c>
      <c r="O8">
        <v>0.11700000000000001</v>
      </c>
      <c r="P8">
        <v>0.747</v>
      </c>
      <c r="Q8" s="8">
        <v>26.633060281453474</v>
      </c>
      <c r="R8">
        <v>0.77255520504731856</v>
      </c>
    </row>
    <row r="9" spans="1:18" x14ac:dyDescent="0.25">
      <c r="A9">
        <v>3</v>
      </c>
      <c r="B9">
        <v>14.191000000000001</v>
      </c>
      <c r="C9">
        <v>9.5000000000000001E-2</v>
      </c>
      <c r="D9">
        <v>0.81100000000000005</v>
      </c>
      <c r="E9" s="8">
        <v>26.465028355387521</v>
      </c>
      <c r="F9" s="9">
        <v>0.53555555555555556</v>
      </c>
      <c r="H9">
        <v>20.251999999999999</v>
      </c>
      <c r="I9">
        <v>0.107</v>
      </c>
      <c r="J9">
        <v>0.78</v>
      </c>
      <c r="K9" s="8">
        <v>30.077714765805499</v>
      </c>
      <c r="L9" s="9">
        <v>0.6726256983240223</v>
      </c>
      <c r="N9">
        <v>20.652000000000001</v>
      </c>
      <c r="O9">
        <v>0.115</v>
      </c>
      <c r="P9">
        <v>0.77700000000000002</v>
      </c>
      <c r="Q9" s="8">
        <v>26.381012392354545</v>
      </c>
      <c r="R9">
        <v>0.78216560509554134</v>
      </c>
    </row>
    <row r="10" spans="1:18" x14ac:dyDescent="0.25">
      <c r="A10">
        <v>4</v>
      </c>
      <c r="B10">
        <v>17.870999999999999</v>
      </c>
      <c r="C10">
        <v>0.1</v>
      </c>
      <c r="D10">
        <v>0.78600000000000003</v>
      </c>
      <c r="E10" s="8">
        <v>32.262129804662884</v>
      </c>
      <c r="F10" s="9">
        <v>0.55338541666666674</v>
      </c>
      <c r="H10">
        <v>18.164000000000001</v>
      </c>
      <c r="I10">
        <v>9.7000000000000003E-2</v>
      </c>
      <c r="J10">
        <v>0.81200000000000006</v>
      </c>
      <c r="K10" s="8">
        <v>32.766225582860741</v>
      </c>
      <c r="L10" s="9">
        <v>0.55384615384615388</v>
      </c>
      <c r="N10">
        <v>20.946999999999999</v>
      </c>
      <c r="O10">
        <v>0.113</v>
      </c>
      <c r="P10">
        <v>0.77100000000000002</v>
      </c>
      <c r="Q10" s="8">
        <v>29.657634950640617</v>
      </c>
      <c r="R10">
        <v>0.70566572237960346</v>
      </c>
    </row>
    <row r="11" spans="1:18" x14ac:dyDescent="0.25">
      <c r="A11">
        <v>5</v>
      </c>
      <c r="B11">
        <v>20.581</v>
      </c>
      <c r="C11">
        <v>0.10299999999999999</v>
      </c>
      <c r="D11">
        <v>0.79200000000000004</v>
      </c>
      <c r="E11" s="8">
        <v>32.766225582860741</v>
      </c>
      <c r="F11" s="9">
        <v>0.62743589743589745</v>
      </c>
      <c r="H11">
        <v>17.11</v>
      </c>
      <c r="I11">
        <v>0.1</v>
      </c>
      <c r="J11">
        <v>0.79600000000000004</v>
      </c>
      <c r="K11" s="8">
        <v>29.741650913673595</v>
      </c>
      <c r="L11" s="9">
        <v>0.57457627118644061</v>
      </c>
      <c r="N11">
        <v>22.234000000000002</v>
      </c>
      <c r="O11">
        <v>0.11899999999999999</v>
      </c>
      <c r="P11">
        <v>0.75900000000000001</v>
      </c>
      <c r="Q11" s="8">
        <v>26.969124133585378</v>
      </c>
      <c r="R11">
        <v>0.82367601246105915</v>
      </c>
    </row>
    <row r="12" spans="1:18" x14ac:dyDescent="0.25">
      <c r="A12">
        <v>6</v>
      </c>
      <c r="B12">
        <v>24.536000000000001</v>
      </c>
      <c r="C12">
        <v>0.106</v>
      </c>
      <c r="D12">
        <v>0.76900000000000002</v>
      </c>
      <c r="E12" s="8">
        <v>41.755933627389197</v>
      </c>
      <c r="F12" s="9">
        <v>0.58712273641851109</v>
      </c>
      <c r="H12">
        <v>18.597000000000001</v>
      </c>
      <c r="I12">
        <v>0.106</v>
      </c>
      <c r="J12">
        <v>0.76500000000000001</v>
      </c>
      <c r="K12" s="8">
        <v>32.010081915563951</v>
      </c>
      <c r="L12" s="9">
        <v>0.58031496062992116</v>
      </c>
      <c r="N12">
        <v>20.844000000000001</v>
      </c>
      <c r="O12">
        <v>0.108</v>
      </c>
      <c r="P12">
        <v>0.77500000000000002</v>
      </c>
      <c r="Q12" s="8">
        <v>33.438353287124549</v>
      </c>
      <c r="R12">
        <v>0.62286432160804028</v>
      </c>
    </row>
    <row r="13" spans="1:18" x14ac:dyDescent="0.25">
      <c r="A13">
        <v>7</v>
      </c>
      <c r="B13">
        <v>20.117000000000001</v>
      </c>
      <c r="C13">
        <v>0.109</v>
      </c>
      <c r="D13">
        <v>0.77600000000000002</v>
      </c>
      <c r="E13" s="8">
        <v>31.337954211300143</v>
      </c>
      <c r="F13" s="9">
        <v>0.64128686327077744</v>
      </c>
      <c r="H13">
        <v>24.837</v>
      </c>
      <c r="I13">
        <v>0.11600000000000001</v>
      </c>
      <c r="J13">
        <v>0.75700000000000001</v>
      </c>
      <c r="K13" s="8">
        <v>36.210880067212763</v>
      </c>
      <c r="L13" s="9">
        <v>0.6851508120649652</v>
      </c>
      <c r="N13">
        <v>22.541</v>
      </c>
      <c r="O13">
        <v>0.107</v>
      </c>
      <c r="P13">
        <v>0.77700000000000002</v>
      </c>
      <c r="Q13" s="8">
        <v>31.16992228523419</v>
      </c>
      <c r="R13">
        <v>0.72237196765498657</v>
      </c>
    </row>
    <row r="14" spans="1:18" x14ac:dyDescent="0.25">
      <c r="A14">
        <v>8</v>
      </c>
      <c r="B14">
        <v>18.795999999999999</v>
      </c>
      <c r="C14">
        <v>0.10100000000000001</v>
      </c>
      <c r="D14">
        <v>0.79100000000000004</v>
      </c>
      <c r="E14" s="8">
        <v>34.110480991388357</v>
      </c>
      <c r="F14" s="9">
        <v>0.55049261083743839</v>
      </c>
      <c r="H14">
        <v>25.427</v>
      </c>
      <c r="I14">
        <v>0.12</v>
      </c>
      <c r="J14">
        <v>0.75700000000000001</v>
      </c>
      <c r="K14" s="8">
        <v>29.993698802772524</v>
      </c>
      <c r="L14" s="9">
        <v>0.84677871148459394</v>
      </c>
      <c r="N14">
        <v>22.995999999999999</v>
      </c>
      <c r="O14">
        <v>0.114</v>
      </c>
      <c r="P14">
        <v>0.78600000000000003</v>
      </c>
      <c r="Q14" s="8">
        <v>27.977315689981094</v>
      </c>
      <c r="R14">
        <v>0.82102102102102092</v>
      </c>
    </row>
    <row r="15" spans="1:18" x14ac:dyDescent="0.25">
      <c r="A15">
        <v>9</v>
      </c>
      <c r="B15">
        <v>18.622</v>
      </c>
      <c r="C15">
        <v>0.104</v>
      </c>
      <c r="D15">
        <v>0.78100000000000003</v>
      </c>
      <c r="E15" s="8">
        <v>30.413778617937403</v>
      </c>
      <c r="F15" s="9">
        <v>0.61160220994475145</v>
      </c>
      <c r="H15">
        <v>18.917000000000002</v>
      </c>
      <c r="I15">
        <v>0.106</v>
      </c>
      <c r="J15">
        <v>0.77300000000000002</v>
      </c>
      <c r="K15" s="8">
        <v>31.505986137366094</v>
      </c>
      <c r="L15" s="9">
        <v>0.59973333333333334</v>
      </c>
      <c r="N15">
        <v>27.678000000000001</v>
      </c>
      <c r="O15">
        <v>0.126</v>
      </c>
      <c r="P15">
        <v>0.75</v>
      </c>
      <c r="Q15" s="8">
        <v>27.641251837849186</v>
      </c>
      <c r="R15">
        <v>1.0003039513677812</v>
      </c>
    </row>
    <row r="16" spans="1:18" x14ac:dyDescent="0.25">
      <c r="A16">
        <v>10</v>
      </c>
      <c r="B16">
        <v>19.419</v>
      </c>
      <c r="C16">
        <v>0.10299999999999999</v>
      </c>
      <c r="D16">
        <v>0.79600000000000004</v>
      </c>
      <c r="E16" s="8">
        <v>31.926065952530976</v>
      </c>
      <c r="F16" s="9">
        <v>0.60763157894736852</v>
      </c>
      <c r="H16">
        <v>19.071999999999999</v>
      </c>
      <c r="I16">
        <v>0.106</v>
      </c>
      <c r="J16">
        <v>0.77400000000000002</v>
      </c>
      <c r="K16" s="8">
        <v>29.741650913673595</v>
      </c>
      <c r="L16" s="9">
        <v>0.64067796610169481</v>
      </c>
      <c r="N16">
        <v>22.619</v>
      </c>
      <c r="O16">
        <v>0.11799999999999999</v>
      </c>
      <c r="P16">
        <v>0.77300000000000002</v>
      </c>
      <c r="Q16" s="8">
        <v>26.8851081705524</v>
      </c>
      <c r="R16">
        <v>0.84062500000000007</v>
      </c>
    </row>
    <row r="17" spans="1:18" x14ac:dyDescent="0.25">
      <c r="A17">
        <v>11</v>
      </c>
      <c r="B17">
        <v>19.878</v>
      </c>
      <c r="C17">
        <v>0.107</v>
      </c>
      <c r="D17">
        <v>0.77500000000000002</v>
      </c>
      <c r="E17" s="8">
        <v>30.077714765805499</v>
      </c>
      <c r="F17" s="9">
        <v>0.66033519553072628</v>
      </c>
      <c r="H17">
        <v>21.097999999999999</v>
      </c>
      <c r="I17">
        <v>0.108</v>
      </c>
      <c r="J17">
        <v>0.78300000000000003</v>
      </c>
      <c r="K17" s="8">
        <v>31.001890359168236</v>
      </c>
      <c r="L17" s="9">
        <v>0.67994579945799449</v>
      </c>
      <c r="N17">
        <v>23.956</v>
      </c>
      <c r="O17">
        <v>0.124</v>
      </c>
      <c r="P17">
        <v>0.752</v>
      </c>
      <c r="Q17" s="8">
        <v>28.397395505145973</v>
      </c>
      <c r="R17">
        <v>0.84260355029585798</v>
      </c>
    </row>
    <row r="18" spans="1:18" x14ac:dyDescent="0.25">
      <c r="A18">
        <v>12</v>
      </c>
      <c r="B18">
        <v>21.893999999999998</v>
      </c>
      <c r="C18">
        <v>0.111</v>
      </c>
      <c r="D18">
        <v>0.79200000000000004</v>
      </c>
      <c r="E18" s="8">
        <v>28.313379542112997</v>
      </c>
      <c r="F18" s="9">
        <v>0.77240356083086059</v>
      </c>
      <c r="H18">
        <v>22.690999999999999</v>
      </c>
      <c r="I18">
        <v>0.111</v>
      </c>
      <c r="J18">
        <v>0.79700000000000004</v>
      </c>
      <c r="K18" s="8">
        <v>26.212980466288592</v>
      </c>
      <c r="L18" s="9">
        <v>0.86474358974358967</v>
      </c>
      <c r="N18">
        <v>21.469000000000001</v>
      </c>
      <c r="O18">
        <v>0.11</v>
      </c>
      <c r="P18">
        <v>0.78</v>
      </c>
      <c r="Q18" s="8">
        <v>32.934257508926692</v>
      </c>
      <c r="R18">
        <v>0.65127551020408159</v>
      </c>
    </row>
    <row r="19" spans="1:18" x14ac:dyDescent="0.25">
      <c r="Q19" s="8"/>
    </row>
    <row r="20" spans="1:18" x14ac:dyDescent="0.25">
      <c r="A20" t="s">
        <v>10</v>
      </c>
      <c r="B20" s="1">
        <f>AVERAGE(B7:B19)</f>
        <v>19.175750000000004</v>
      </c>
      <c r="C20" s="1">
        <f>AVERAGE(C7:C19)</f>
        <v>0.10383333333333333</v>
      </c>
      <c r="D20" s="1">
        <f>AVERAGE(D7:D19)</f>
        <v>0.79141666666666666</v>
      </c>
      <c r="E20" s="8">
        <f>AVERAGE(E7:E19)</f>
        <v>30.294756003640689</v>
      </c>
      <c r="F20" s="1">
        <f>AVERAGE(F7:F19)</f>
        <v>0.64312988691520123</v>
      </c>
      <c r="G20" s="1"/>
      <c r="H20" s="1">
        <f>AVERAGE(H7:H19)</f>
        <v>20.710083333333333</v>
      </c>
      <c r="I20" s="1">
        <f>AVERAGE(I7:I19)</f>
        <v>0.10833333333333334</v>
      </c>
      <c r="J20" s="1">
        <f>AVERAGE(J7:J19)</f>
        <v>0.7805833333333333</v>
      </c>
      <c r="K20" s="8">
        <f>AVERAGE(K7:K19)</f>
        <v>30.728838479311062</v>
      </c>
      <c r="L20" s="1">
        <f>AVERAGE(L7:L19)</f>
        <v>0.67696466349436524</v>
      </c>
      <c r="M20" s="1"/>
      <c r="N20" s="1">
        <f>AVERAGE(N7:N19)</f>
        <v>22.518666666666665</v>
      </c>
      <c r="O20" s="1">
        <f>AVERAGE(O7:O19)</f>
        <v>0.11541666666666667</v>
      </c>
      <c r="P20" s="1">
        <f>AVERAGE(P7:P19)</f>
        <v>0.76958333333333329</v>
      </c>
      <c r="Q20" s="8">
        <f>AVERAGE(Q7:Q19)</f>
        <v>28.70545403626689</v>
      </c>
      <c r="R20" s="1">
        <f>AVERAGE(R7:R19)</f>
        <v>0.79018846875808968</v>
      </c>
    </row>
    <row r="21" spans="1:18" x14ac:dyDescent="0.25">
      <c r="A21" t="s">
        <v>24</v>
      </c>
      <c r="B21" s="1">
        <f>STDEV(B7:B18)</f>
        <v>2.6646345178347071</v>
      </c>
      <c r="C21" s="1">
        <f>STDEV(C7:C18)</f>
        <v>4.260459500043997E-3</v>
      </c>
      <c r="D21" s="1">
        <f>STDEV(D7:D18)</f>
        <v>1.5506352559418013E-2</v>
      </c>
      <c r="E21" s="8">
        <f>STDEV(E7:E18)</f>
        <v>5.4042172729131277</v>
      </c>
      <c r="F21" s="1">
        <f>STDEV(F7:F18)</f>
        <v>0.10493939655112067</v>
      </c>
      <c r="G21" s="1"/>
      <c r="H21" s="1">
        <f>STDEV(H7:H18)</f>
        <v>2.5991207065024562</v>
      </c>
      <c r="I21" s="1">
        <f>STDEV(I7:I18)</f>
        <v>6.7330032922413843E-3</v>
      </c>
      <c r="J21" s="1">
        <f>STDEV(J7:J18)</f>
        <v>1.9833206009267922E-2</v>
      </c>
      <c r="K21" s="8">
        <f>STDEV(K7:K18)</f>
        <v>2.465686671069041</v>
      </c>
      <c r="L21" s="1">
        <f>STDEV(L7:L18)</f>
        <v>9.9961047060549896E-2</v>
      </c>
      <c r="M21" s="1"/>
      <c r="N21" s="1">
        <f>STDEV(N7:N18)</f>
        <v>1.9981760925828576</v>
      </c>
      <c r="O21" s="1">
        <f>STDEV(O7:O18)</f>
        <v>5.822500764406574E-3</v>
      </c>
      <c r="P21" s="1">
        <f>STDEV(P7:P18)</f>
        <v>1.4093572573296955E-2</v>
      </c>
      <c r="Q21" s="8">
        <f>STDEV(Q7:Q18)</f>
        <v>2.5307266759268736</v>
      </c>
      <c r="R21" s="1">
        <f>STDEV(R7:R18)</f>
        <v>0.10546938733593178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0F5A2-F803-483A-9CF6-04A5C3C5A73C}">
  <sheetPr>
    <tabColor theme="7" tint="-0.249977111117893"/>
  </sheetPr>
  <dimension ref="A2:S47"/>
  <sheetViews>
    <sheetView topLeftCell="A7" zoomScale="112" zoomScaleNormal="112" workbookViewId="0">
      <selection activeCell="A4" sqref="A4"/>
    </sheetView>
  </sheetViews>
  <sheetFormatPr defaultRowHeight="15" x14ac:dyDescent="0.25"/>
  <cols>
    <col min="1" max="2" width="12.140625" bestFit="1" customWidth="1"/>
    <col min="4" max="4" width="10.42578125" bestFit="1" customWidth="1"/>
    <col min="5" max="5" width="8.85546875" bestFit="1" customWidth="1"/>
    <col min="14" max="14" width="10.5703125" bestFit="1" customWidth="1"/>
    <col min="15" max="15" width="9.5703125" bestFit="1" customWidth="1"/>
    <col min="16" max="17" width="9.28515625" bestFit="1" customWidth="1"/>
  </cols>
  <sheetData>
    <row r="2" spans="1:8" x14ac:dyDescent="0.25">
      <c r="A2" s="5" t="s">
        <v>82</v>
      </c>
      <c r="C2" s="5"/>
      <c r="D2" s="5" t="s">
        <v>14</v>
      </c>
      <c r="F2" s="5"/>
      <c r="G2" s="5" t="s">
        <v>13</v>
      </c>
    </row>
    <row r="3" spans="1:8" x14ac:dyDescent="0.25">
      <c r="A3" s="22" t="s">
        <v>16</v>
      </c>
      <c r="B3" s="22" t="s">
        <v>17</v>
      </c>
      <c r="C3" s="22"/>
      <c r="D3" s="22" t="s">
        <v>16</v>
      </c>
      <c r="E3" s="22" t="s">
        <v>17</v>
      </c>
      <c r="F3" s="22"/>
      <c r="G3" s="22" t="s">
        <v>16</v>
      </c>
      <c r="H3" s="22" t="s">
        <v>17</v>
      </c>
    </row>
    <row r="4" spans="1:8" x14ac:dyDescent="0.25">
      <c r="A4" s="23" t="s">
        <v>18</v>
      </c>
      <c r="B4" s="23" t="s">
        <v>19</v>
      </c>
      <c r="C4" s="23"/>
      <c r="D4" s="23" t="s">
        <v>18</v>
      </c>
      <c r="E4" s="23" t="s">
        <v>19</v>
      </c>
      <c r="F4" s="23"/>
      <c r="G4" s="23" t="s">
        <v>18</v>
      </c>
      <c r="H4" s="23" t="s">
        <v>19</v>
      </c>
    </row>
    <row r="5" spans="1:8" x14ac:dyDescent="0.25">
      <c r="A5" s="24">
        <v>0.01</v>
      </c>
      <c r="B5" s="24">
        <v>125.86694369912807</v>
      </c>
      <c r="C5" s="24"/>
      <c r="D5" s="24">
        <v>0.01</v>
      </c>
      <c r="E5" s="24">
        <v>127.48133333333334</v>
      </c>
      <c r="F5" s="24"/>
      <c r="G5" s="24">
        <v>0.01</v>
      </c>
      <c r="H5" s="24">
        <v>2121.9503141006317</v>
      </c>
    </row>
    <row r="6" spans="1:8" x14ac:dyDescent="0.25">
      <c r="A6" s="24">
        <v>1.7199999999999997E-2</v>
      </c>
      <c r="B6" s="24">
        <v>103.76701480874526</v>
      </c>
      <c r="C6" s="24"/>
      <c r="D6" s="24">
        <v>1.7199999999999997E-2</v>
      </c>
      <c r="E6" s="24">
        <v>118.46750000000002</v>
      </c>
      <c r="F6" s="24"/>
      <c r="G6" s="24">
        <v>1.72E-2</v>
      </c>
      <c r="H6" s="24">
        <v>1642.8820069950489</v>
      </c>
    </row>
    <row r="7" spans="1:8" x14ac:dyDescent="0.25">
      <c r="A7" s="24">
        <v>2.9600000000000005E-2</v>
      </c>
      <c r="B7" s="24">
        <v>82.824626495514622</v>
      </c>
      <c r="C7" s="24"/>
      <c r="D7" s="24">
        <v>2.9600000000000005E-2</v>
      </c>
      <c r="E7" s="24">
        <v>96.586166666666671</v>
      </c>
      <c r="F7" s="24"/>
      <c r="G7" s="24">
        <v>2.9600000000000001E-2</v>
      </c>
      <c r="H7" s="24">
        <v>1193.364275221315</v>
      </c>
    </row>
    <row r="8" spans="1:8" x14ac:dyDescent="0.25">
      <c r="A8" s="24">
        <v>5.0800000000000005E-2</v>
      </c>
      <c r="B8" s="24">
        <v>66.617012367225357</v>
      </c>
      <c r="C8" s="24"/>
      <c r="D8" s="24">
        <v>5.0800000000000005E-2</v>
      </c>
      <c r="E8" s="24">
        <v>75.315666666666672</v>
      </c>
      <c r="F8" s="24"/>
      <c r="G8" s="24">
        <v>5.0799999999999998E-2</v>
      </c>
      <c r="H8" s="24">
        <v>852.51895113984006</v>
      </c>
    </row>
    <row r="9" spans="1:8" x14ac:dyDescent="0.25">
      <c r="A9" s="24">
        <v>8.7300000000000003E-2</v>
      </c>
      <c r="B9" s="24">
        <v>52.746916871314369</v>
      </c>
      <c r="C9" s="24"/>
      <c r="D9" s="24">
        <v>8.7300000000000003E-2</v>
      </c>
      <c r="E9" s="24">
        <v>58.468833333333329</v>
      </c>
      <c r="F9" s="24"/>
      <c r="G9" s="24">
        <v>8.7300000000000003E-2</v>
      </c>
      <c r="H9" s="24">
        <v>599.31545403122334</v>
      </c>
    </row>
    <row r="10" spans="1:8" x14ac:dyDescent="0.25">
      <c r="A10" s="24">
        <v>0.15</v>
      </c>
      <c r="B10" s="24">
        <v>41.550468225293088</v>
      </c>
      <c r="C10" s="24"/>
      <c r="D10" s="24">
        <v>0.15</v>
      </c>
      <c r="E10" s="24">
        <v>45.374166666666667</v>
      </c>
      <c r="F10" s="24"/>
      <c r="G10" s="24">
        <v>0.15</v>
      </c>
      <c r="H10" s="24">
        <v>426.88683050595625</v>
      </c>
    </row>
    <row r="11" spans="1:8" x14ac:dyDescent="0.25">
      <c r="A11" s="24">
        <v>0.25800000000000001</v>
      </c>
      <c r="B11" s="24">
        <v>32.77026179949015</v>
      </c>
      <c r="C11" s="24"/>
      <c r="D11" s="24">
        <v>0.25800000000000001</v>
      </c>
      <c r="E11" s="24">
        <v>35.473666666666666</v>
      </c>
      <c r="F11" s="24"/>
      <c r="G11" s="24">
        <v>0.25800000000000001</v>
      </c>
      <c r="H11" s="24">
        <v>294.13577453000971</v>
      </c>
    </row>
    <row r="12" spans="1:8" x14ac:dyDescent="0.25">
      <c r="A12" s="24">
        <v>0.44400000000000001</v>
      </c>
      <c r="B12" s="24">
        <v>25.847883566060474</v>
      </c>
      <c r="C12" s="24"/>
      <c r="D12" s="24">
        <v>0.44400000000000001</v>
      </c>
      <c r="E12" s="24">
        <v>28.014999999999997</v>
      </c>
      <c r="F12" s="24"/>
      <c r="G12" s="24">
        <v>0.44400000000000001</v>
      </c>
      <c r="H12" s="24">
        <v>214.34815924191525</v>
      </c>
    </row>
    <row r="13" spans="1:8" x14ac:dyDescent="0.25">
      <c r="A13" s="24">
        <v>0.76300000000000001</v>
      </c>
      <c r="B13" s="24">
        <v>20.49670084534597</v>
      </c>
      <c r="C13" s="24"/>
      <c r="D13" s="24">
        <v>0.76300000000000001</v>
      </c>
      <c r="E13" s="24">
        <v>22.356333333333335</v>
      </c>
      <c r="F13" s="24"/>
      <c r="G13" s="24">
        <v>0.76300000000000001</v>
      </c>
      <c r="H13" s="24">
        <v>153.15994317308372</v>
      </c>
    </row>
    <row r="14" spans="1:8" x14ac:dyDescent="0.25">
      <c r="A14" s="24">
        <v>1.3100000000000003</v>
      </c>
      <c r="B14" s="24">
        <v>16.311293582793201</v>
      </c>
      <c r="C14" s="24"/>
      <c r="D14" s="24">
        <v>1.3100000000000003</v>
      </c>
      <c r="E14" s="24">
        <v>17.938333333333333</v>
      </c>
      <c r="F14" s="24"/>
      <c r="G14" s="24">
        <v>1.31</v>
      </c>
      <c r="H14" s="24">
        <v>113.79115683433777</v>
      </c>
    </row>
    <row r="15" spans="1:8" x14ac:dyDescent="0.25">
      <c r="A15" s="24">
        <v>2.25</v>
      </c>
      <c r="B15" s="24">
        <v>13.004556321710419</v>
      </c>
      <c r="C15" s="24"/>
      <c r="D15" s="24">
        <v>2.25</v>
      </c>
      <c r="E15" s="24">
        <v>14.472</v>
      </c>
      <c r="F15" s="24"/>
      <c r="G15" s="24">
        <v>2.25</v>
      </c>
      <c r="H15" s="24">
        <v>82.318549718480128</v>
      </c>
    </row>
    <row r="16" spans="1:8" x14ac:dyDescent="0.25">
      <c r="A16" s="24">
        <v>3.8716666666666666</v>
      </c>
      <c r="B16" s="24">
        <v>10.373315541673039</v>
      </c>
      <c r="C16" s="24"/>
      <c r="D16" s="24">
        <v>3.8783333333333325</v>
      </c>
      <c r="E16" s="24">
        <v>11.691333333333334</v>
      </c>
      <c r="F16" s="24"/>
      <c r="G16" s="24">
        <v>3.87</v>
      </c>
      <c r="H16" s="24">
        <v>59.584456049616882</v>
      </c>
    </row>
    <row r="17" spans="1:18" x14ac:dyDescent="0.25">
      <c r="A17" s="24">
        <v>6.6599999999999993</v>
      </c>
      <c r="B17" s="24">
        <v>8.2923646307971257</v>
      </c>
      <c r="C17" s="24"/>
      <c r="D17" s="24">
        <v>6.6599999999999993</v>
      </c>
      <c r="E17" s="24">
        <v>9.4438999999999993</v>
      </c>
      <c r="F17" s="24"/>
      <c r="G17" s="24">
        <v>6.66</v>
      </c>
      <c r="H17" s="24">
        <v>43.181495815770681</v>
      </c>
    </row>
    <row r="18" spans="1:18" x14ac:dyDescent="0.25">
      <c r="A18" s="24">
        <v>11.5</v>
      </c>
      <c r="B18" s="24">
        <v>6.6165544566943248</v>
      </c>
      <c r="C18" s="24"/>
      <c r="D18" s="24">
        <v>11.5</v>
      </c>
      <c r="E18" s="24">
        <v>7.6147166666666664</v>
      </c>
      <c r="F18" s="24"/>
      <c r="G18" s="24">
        <v>11.5</v>
      </c>
      <c r="H18" s="24">
        <v>31.363387851963022</v>
      </c>
    </row>
    <row r="19" spans="1:18" x14ac:dyDescent="0.25">
      <c r="A19" s="24">
        <v>19.7</v>
      </c>
      <c r="B19" s="24">
        <v>5.2895355637767745</v>
      </c>
      <c r="C19" s="24"/>
      <c r="D19" s="24">
        <v>19.7</v>
      </c>
      <c r="E19" s="24">
        <v>6.1130166666666668</v>
      </c>
      <c r="F19" s="24"/>
      <c r="G19" s="24">
        <v>19.7</v>
      </c>
      <c r="H19" s="24">
        <v>22.813762816505101</v>
      </c>
    </row>
    <row r="20" spans="1:18" x14ac:dyDescent="0.25">
      <c r="A20" s="24">
        <v>33.983333333333334</v>
      </c>
      <c r="B20" s="24">
        <v>4.2215555245819258</v>
      </c>
      <c r="C20" s="24"/>
      <c r="D20" s="24">
        <v>33.849999999999994</v>
      </c>
      <c r="E20" s="24">
        <v>4.8931666666666667</v>
      </c>
      <c r="F20" s="24"/>
      <c r="G20" s="24">
        <v>33.9</v>
      </c>
      <c r="H20" s="24">
        <v>16.80232367851016</v>
      </c>
    </row>
    <row r="21" spans="1:18" x14ac:dyDescent="0.25">
      <c r="A21" s="24">
        <v>54.666666666666664</v>
      </c>
      <c r="B21" s="24">
        <v>3.4664828316465326</v>
      </c>
      <c r="C21" s="24"/>
      <c r="D21" s="24">
        <v>54.93333333333333</v>
      </c>
      <c r="E21" s="24">
        <v>4.1267500000000004</v>
      </c>
      <c r="F21" s="24"/>
      <c r="G21" s="24">
        <v>55.35</v>
      </c>
      <c r="H21" s="24">
        <v>13.231930780587954</v>
      </c>
    </row>
    <row r="22" spans="1:18" x14ac:dyDescent="0.25">
      <c r="A22" s="24">
        <v>87.533333333333317</v>
      </c>
      <c r="B22" s="24">
        <v>2.8398345761231707</v>
      </c>
      <c r="C22" s="24"/>
      <c r="D22" s="24">
        <v>88.866666666666674</v>
      </c>
      <c r="E22" s="24">
        <v>3.4200666666666666</v>
      </c>
      <c r="F22" s="24"/>
      <c r="G22" s="24">
        <v>89.800000000000011</v>
      </c>
      <c r="H22" s="24">
        <v>10.553003434593647</v>
      </c>
    </row>
    <row r="25" spans="1:18" x14ac:dyDescent="0.25">
      <c r="M25" s="5" t="s">
        <v>35</v>
      </c>
    </row>
    <row r="26" spans="1:18" ht="17.25" x14ac:dyDescent="0.25">
      <c r="M26" s="25"/>
      <c r="N26" s="26" t="s">
        <v>21</v>
      </c>
      <c r="O26" s="26" t="s">
        <v>24</v>
      </c>
      <c r="P26" s="26" t="s">
        <v>22</v>
      </c>
      <c r="Q26" s="26" t="s">
        <v>24</v>
      </c>
      <c r="R26" s="27" t="s">
        <v>28</v>
      </c>
    </row>
    <row r="27" spans="1:18" x14ac:dyDescent="0.25">
      <c r="M27" s="28" t="s">
        <v>25</v>
      </c>
      <c r="N27" s="32">
        <v>18.482666666666667</v>
      </c>
      <c r="O27" s="32">
        <v>3.8465079054470519</v>
      </c>
      <c r="P27" s="32">
        <v>0.58266666666666678</v>
      </c>
      <c r="Q27" s="32">
        <v>3.0401754335344953E-2</v>
      </c>
      <c r="R27" s="29">
        <v>0.99</v>
      </c>
    </row>
    <row r="28" spans="1:18" x14ac:dyDescent="0.25">
      <c r="M28" s="28" t="s">
        <v>14</v>
      </c>
      <c r="N28" s="32">
        <v>20.787166666666668</v>
      </c>
      <c r="O28" s="32">
        <v>2.5429535124863496</v>
      </c>
      <c r="P28" s="32">
        <v>0.59018000000000004</v>
      </c>
      <c r="Q28" s="32">
        <v>2.9350794197091145E-2</v>
      </c>
      <c r="R28" s="29">
        <v>0.99</v>
      </c>
    </row>
    <row r="29" spans="1:18" x14ac:dyDescent="0.25">
      <c r="M29" s="30" t="s">
        <v>13</v>
      </c>
      <c r="N29" s="33">
        <v>130.08616666666668</v>
      </c>
      <c r="O29" s="33">
        <v>11.407582888879952</v>
      </c>
      <c r="P29" s="33">
        <v>0.39250000000000002</v>
      </c>
      <c r="Q29" s="33">
        <v>6.833739825307961E-3</v>
      </c>
      <c r="R29" s="31">
        <v>0.99</v>
      </c>
    </row>
    <row r="34" spans="2:19" x14ac:dyDescent="0.25">
      <c r="M34" s="13"/>
      <c r="N34" s="14"/>
      <c r="O34" s="14"/>
      <c r="P34" s="14"/>
      <c r="Q34" s="13"/>
      <c r="R34" s="14"/>
      <c r="S34" s="14"/>
    </row>
    <row r="35" spans="2:19" x14ac:dyDescent="0.25">
      <c r="M35" s="14"/>
      <c r="N35" s="14"/>
      <c r="O35" s="14"/>
      <c r="P35" s="14"/>
      <c r="Q35" s="14"/>
      <c r="R35" s="14"/>
      <c r="S35" s="14"/>
    </row>
    <row r="36" spans="2:19" x14ac:dyDescent="0.25">
      <c r="M36" s="15"/>
      <c r="N36" s="16"/>
      <c r="O36" s="14"/>
      <c r="P36" s="14"/>
      <c r="Q36" s="15"/>
      <c r="R36" s="16"/>
      <c r="S36" s="14"/>
    </row>
    <row r="37" spans="2:19" x14ac:dyDescent="0.25">
      <c r="M37" s="17"/>
      <c r="N37" s="18"/>
      <c r="O37" s="14"/>
      <c r="P37" s="14"/>
      <c r="Q37" s="17"/>
      <c r="R37" s="18"/>
      <c r="S37" s="14"/>
    </row>
    <row r="38" spans="2:19" x14ac:dyDescent="0.25">
      <c r="M38" s="17"/>
      <c r="N38" s="19"/>
      <c r="O38" s="14"/>
      <c r="P38" s="14"/>
      <c r="Q38" s="17"/>
      <c r="R38" s="18"/>
      <c r="S38" s="14"/>
    </row>
    <row r="39" spans="2:19" x14ac:dyDescent="0.25">
      <c r="M39" s="17"/>
      <c r="N39" s="19"/>
      <c r="O39" s="14"/>
      <c r="P39" s="14"/>
      <c r="Q39" s="17"/>
      <c r="R39" s="19"/>
      <c r="S39" s="14"/>
    </row>
    <row r="40" spans="2:19" x14ac:dyDescent="0.25">
      <c r="M40" s="17"/>
      <c r="N40" s="20"/>
      <c r="O40" s="14"/>
      <c r="P40" s="14"/>
      <c r="Q40" s="17"/>
      <c r="R40" s="20"/>
      <c r="S40" s="14"/>
    </row>
    <row r="41" spans="2:19" x14ac:dyDescent="0.25">
      <c r="M41" s="17"/>
      <c r="N41" s="21"/>
      <c r="O41" s="14"/>
      <c r="P41" s="14"/>
      <c r="Q41" s="17"/>
      <c r="R41" s="21"/>
      <c r="S41" s="14"/>
    </row>
    <row r="47" spans="2:19" x14ac:dyDescent="0.25">
      <c r="B47" s="5" t="s">
        <v>83</v>
      </c>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D85BD-0BF8-4F2A-93CC-2CFEE3C6615A}">
  <sheetPr>
    <tabColor theme="5" tint="-0.249977111117893"/>
  </sheetPr>
  <dimension ref="A1:L27"/>
  <sheetViews>
    <sheetView workbookViewId="0">
      <selection sqref="A1:A2"/>
    </sheetView>
  </sheetViews>
  <sheetFormatPr defaultRowHeight="15" x14ac:dyDescent="0.25"/>
  <sheetData>
    <row r="1" spans="1:12" x14ac:dyDescent="0.25">
      <c r="A1" t="s">
        <v>130</v>
      </c>
    </row>
    <row r="2" spans="1:12" x14ac:dyDescent="0.25">
      <c r="A2" t="s">
        <v>131</v>
      </c>
    </row>
    <row r="3" spans="1:12" x14ac:dyDescent="0.25">
      <c r="A3" s="5" t="s">
        <v>25</v>
      </c>
      <c r="B3" s="5" t="s">
        <v>71</v>
      </c>
      <c r="C3" s="5" t="s">
        <v>72</v>
      </c>
      <c r="D3" s="5"/>
      <c r="E3" s="5" t="s">
        <v>14</v>
      </c>
      <c r="F3" s="5" t="s">
        <v>71</v>
      </c>
      <c r="G3" s="5" t="s">
        <v>72</v>
      </c>
      <c r="H3" s="5"/>
      <c r="I3" s="5" t="s">
        <v>13</v>
      </c>
      <c r="J3" s="5" t="s">
        <v>71</v>
      </c>
      <c r="K3" s="5" t="s">
        <v>72</v>
      </c>
      <c r="L3" s="5"/>
    </row>
    <row r="4" spans="1:12" x14ac:dyDescent="0.25">
      <c r="B4" t="s">
        <v>73</v>
      </c>
      <c r="C4" t="s">
        <v>74</v>
      </c>
      <c r="F4" t="s">
        <v>73</v>
      </c>
      <c r="G4" t="s">
        <v>74</v>
      </c>
      <c r="J4" t="s">
        <v>73</v>
      </c>
      <c r="K4" t="s">
        <v>74</v>
      </c>
    </row>
    <row r="5" spans="1:12" x14ac:dyDescent="0.25">
      <c r="B5" t="s">
        <v>75</v>
      </c>
      <c r="C5" t="s">
        <v>76</v>
      </c>
      <c r="F5" t="s">
        <v>75</v>
      </c>
      <c r="G5" t="s">
        <v>76</v>
      </c>
      <c r="J5" t="s">
        <v>75</v>
      </c>
      <c r="K5" t="s">
        <v>76</v>
      </c>
    </row>
    <row r="6" spans="1:12" x14ac:dyDescent="0.25">
      <c r="A6">
        <v>1</v>
      </c>
      <c r="B6">
        <v>724.17</v>
      </c>
      <c r="C6">
        <v>47.42</v>
      </c>
      <c r="E6">
        <v>1</v>
      </c>
      <c r="F6">
        <v>558.5</v>
      </c>
      <c r="G6">
        <v>45.39</v>
      </c>
      <c r="I6">
        <v>1</v>
      </c>
      <c r="J6">
        <v>794.93</v>
      </c>
      <c r="K6">
        <v>44.08</v>
      </c>
    </row>
    <row r="7" spans="1:12" x14ac:dyDescent="0.25">
      <c r="A7">
        <v>2</v>
      </c>
      <c r="B7">
        <v>677.03</v>
      </c>
      <c r="C7">
        <v>49.36</v>
      </c>
      <c r="E7">
        <v>2</v>
      </c>
      <c r="F7">
        <v>518.66999999999996</v>
      </c>
      <c r="G7">
        <v>48.01</v>
      </c>
      <c r="I7">
        <v>2</v>
      </c>
      <c r="J7">
        <v>765.34</v>
      </c>
      <c r="K7">
        <v>47.37</v>
      </c>
    </row>
    <row r="8" spans="1:12" x14ac:dyDescent="0.25">
      <c r="A8">
        <v>3</v>
      </c>
      <c r="B8">
        <v>660.94</v>
      </c>
      <c r="C8">
        <v>47.34</v>
      </c>
      <c r="E8">
        <v>3</v>
      </c>
      <c r="F8">
        <v>568.65</v>
      </c>
      <c r="G8">
        <v>45.25</v>
      </c>
      <c r="I8">
        <v>3</v>
      </c>
      <c r="J8">
        <v>855.59</v>
      </c>
      <c r="K8">
        <v>44.78</v>
      </c>
    </row>
    <row r="9" spans="1:12" x14ac:dyDescent="0.25">
      <c r="A9">
        <v>4</v>
      </c>
      <c r="B9">
        <v>670.02</v>
      </c>
      <c r="C9">
        <v>50.18</v>
      </c>
      <c r="E9">
        <v>4</v>
      </c>
      <c r="F9">
        <v>542.62</v>
      </c>
      <c r="G9">
        <v>46.19</v>
      </c>
      <c r="I9">
        <v>4</v>
      </c>
      <c r="J9">
        <v>752.79</v>
      </c>
      <c r="K9">
        <v>45.9</v>
      </c>
    </row>
    <row r="10" spans="1:12" x14ac:dyDescent="0.25">
      <c r="A10">
        <v>5</v>
      </c>
      <c r="B10">
        <v>660.11</v>
      </c>
      <c r="C10">
        <v>47.84</v>
      </c>
      <c r="E10">
        <v>5</v>
      </c>
      <c r="F10">
        <v>607</v>
      </c>
      <c r="G10">
        <v>45.21</v>
      </c>
      <c r="I10">
        <v>5</v>
      </c>
      <c r="J10">
        <v>870.7</v>
      </c>
      <c r="K10">
        <v>43.7</v>
      </c>
    </row>
    <row r="11" spans="1:12" x14ac:dyDescent="0.25">
      <c r="A11">
        <v>6</v>
      </c>
      <c r="B11">
        <v>682.42</v>
      </c>
      <c r="C11">
        <v>50.31</v>
      </c>
      <c r="E11">
        <v>6</v>
      </c>
      <c r="F11">
        <v>550.75</v>
      </c>
      <c r="G11">
        <v>46.89</v>
      </c>
      <c r="I11">
        <v>6</v>
      </c>
      <c r="J11">
        <v>766.58</v>
      </c>
      <c r="K11">
        <v>46.12</v>
      </c>
    </row>
    <row r="12" spans="1:12" x14ac:dyDescent="0.25">
      <c r="A12">
        <v>7</v>
      </c>
      <c r="B12">
        <v>677.15</v>
      </c>
      <c r="C12">
        <v>47.78</v>
      </c>
      <c r="E12">
        <v>7</v>
      </c>
      <c r="F12">
        <v>527.58000000000004</v>
      </c>
      <c r="G12">
        <v>48.99</v>
      </c>
      <c r="I12">
        <v>7</v>
      </c>
      <c r="J12">
        <v>929.04</v>
      </c>
      <c r="K12">
        <v>43.8</v>
      </c>
    </row>
    <row r="13" spans="1:12" x14ac:dyDescent="0.25">
      <c r="A13">
        <v>8</v>
      </c>
      <c r="B13">
        <v>769.04</v>
      </c>
      <c r="C13">
        <v>47.1</v>
      </c>
      <c r="E13">
        <v>8</v>
      </c>
      <c r="F13">
        <v>570.35</v>
      </c>
      <c r="G13">
        <v>45.18</v>
      </c>
      <c r="I13">
        <v>8</v>
      </c>
      <c r="J13">
        <v>779.9</v>
      </c>
      <c r="K13">
        <v>46.47</v>
      </c>
    </row>
    <row r="14" spans="1:12" x14ac:dyDescent="0.25">
      <c r="A14">
        <v>9</v>
      </c>
      <c r="B14">
        <v>716.05</v>
      </c>
      <c r="C14">
        <v>49.3</v>
      </c>
      <c r="E14">
        <v>9</v>
      </c>
      <c r="F14">
        <v>534.09</v>
      </c>
      <c r="G14">
        <v>48.25</v>
      </c>
      <c r="I14">
        <v>9</v>
      </c>
      <c r="J14">
        <v>937.4</v>
      </c>
      <c r="K14">
        <v>46.2</v>
      </c>
    </row>
    <row r="15" spans="1:12" x14ac:dyDescent="0.25">
      <c r="A15">
        <v>10</v>
      </c>
      <c r="B15">
        <v>725.5</v>
      </c>
      <c r="C15">
        <v>46.37</v>
      </c>
      <c r="E15">
        <v>10</v>
      </c>
      <c r="F15">
        <v>542.38</v>
      </c>
      <c r="G15">
        <v>44.89</v>
      </c>
      <c r="I15">
        <v>10</v>
      </c>
      <c r="J15">
        <v>726.45</v>
      </c>
      <c r="K15">
        <v>46.77</v>
      </c>
    </row>
    <row r="16" spans="1:12" x14ac:dyDescent="0.25">
      <c r="A16">
        <v>11</v>
      </c>
      <c r="B16">
        <v>677.46</v>
      </c>
      <c r="C16">
        <v>48.44</v>
      </c>
      <c r="E16">
        <v>11</v>
      </c>
      <c r="F16">
        <v>495.58</v>
      </c>
      <c r="G16">
        <v>47.23</v>
      </c>
      <c r="I16">
        <v>11</v>
      </c>
      <c r="J16">
        <v>758.91</v>
      </c>
      <c r="K16">
        <v>44.6</v>
      </c>
    </row>
    <row r="17" spans="1:11" x14ac:dyDescent="0.25">
      <c r="A17">
        <v>12</v>
      </c>
      <c r="B17">
        <v>701.32</v>
      </c>
      <c r="C17">
        <v>47.01</v>
      </c>
      <c r="E17">
        <v>12</v>
      </c>
      <c r="F17">
        <v>547.01</v>
      </c>
      <c r="G17">
        <v>46.51</v>
      </c>
      <c r="I17">
        <v>12</v>
      </c>
      <c r="J17">
        <v>702.9</v>
      </c>
      <c r="K17">
        <v>46.36</v>
      </c>
    </row>
    <row r="18" spans="1:11" x14ac:dyDescent="0.25">
      <c r="A18">
        <v>13</v>
      </c>
      <c r="B18">
        <v>830.63</v>
      </c>
      <c r="C18">
        <v>49.45</v>
      </c>
    </row>
    <row r="19" spans="1:11" x14ac:dyDescent="0.25">
      <c r="A19">
        <v>14</v>
      </c>
      <c r="B19">
        <v>734.8</v>
      </c>
      <c r="C19">
        <v>48.59</v>
      </c>
      <c r="E19" t="s">
        <v>10</v>
      </c>
      <c r="F19">
        <f>AVERAGE(F6:F17)</f>
        <v>546.93166666666673</v>
      </c>
      <c r="G19" s="4">
        <f>AVERAGE(G6:G17)</f>
        <v>46.499166666666667</v>
      </c>
      <c r="I19" t="s">
        <v>10</v>
      </c>
      <c r="J19">
        <f>AVERAGE(J6:J17)</f>
        <v>803.37749999999994</v>
      </c>
      <c r="K19">
        <f>AVERAGE(K6:K17)</f>
        <v>45.512499999999996</v>
      </c>
    </row>
    <row r="20" spans="1:11" x14ac:dyDescent="0.25">
      <c r="A20">
        <v>15</v>
      </c>
      <c r="B20">
        <v>692.96</v>
      </c>
      <c r="C20">
        <v>50.68</v>
      </c>
      <c r="E20" t="s">
        <v>24</v>
      </c>
      <c r="F20">
        <f>STDEV(F6:F17)</f>
        <v>28.270029370449205</v>
      </c>
      <c r="G20">
        <f>STDEV(G6:G17)</f>
        <v>1.3855452378253861</v>
      </c>
      <c r="I20" t="s">
        <v>24</v>
      </c>
      <c r="J20">
        <f>STDEV(J6:J17)</f>
        <v>76.861765660532058</v>
      </c>
      <c r="K20">
        <f>STDEV(K6:K17)</f>
        <v>1.2539981513687981</v>
      </c>
    </row>
    <row r="21" spans="1:11" x14ac:dyDescent="0.25">
      <c r="C21">
        <v>48.14</v>
      </c>
    </row>
    <row r="22" spans="1:11" x14ac:dyDescent="0.25">
      <c r="C22">
        <v>51.19</v>
      </c>
    </row>
    <row r="23" spans="1:11" x14ac:dyDescent="0.25">
      <c r="C23">
        <v>46.89</v>
      </c>
    </row>
    <row r="24" spans="1:11" x14ac:dyDescent="0.25">
      <c r="C24">
        <v>48.17</v>
      </c>
    </row>
    <row r="26" spans="1:11" x14ac:dyDescent="0.25">
      <c r="A26" t="s">
        <v>10</v>
      </c>
      <c r="B26">
        <f>AVERAGE(B6:B21)</f>
        <v>706.63999999999987</v>
      </c>
      <c r="C26">
        <f>AVERAGE(C6:C24)</f>
        <v>48.503157894736837</v>
      </c>
    </row>
    <row r="27" spans="1:11" x14ac:dyDescent="0.25">
      <c r="A27" t="s">
        <v>24</v>
      </c>
      <c r="B27">
        <f>STDEV(B6:B20)</f>
        <v>46.141325914443073</v>
      </c>
      <c r="C27">
        <f>STDEV(C6:C24)</f>
        <v>1.4022642508599317</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EE4EA-30BE-4C3C-AAB4-2FD2F6E1CC22}">
  <sheetPr codeName="Sheet2">
    <tabColor rgb="FF006666"/>
  </sheetPr>
  <dimension ref="A1:L41"/>
  <sheetViews>
    <sheetView workbookViewId="0">
      <selection activeCell="N1" sqref="N1"/>
    </sheetView>
  </sheetViews>
  <sheetFormatPr defaultRowHeight="12.75" x14ac:dyDescent="0.2"/>
  <cols>
    <col min="1" max="1" width="25.28515625" style="40" customWidth="1"/>
    <col min="2" max="5" width="4.5703125" style="49" bestFit="1" customWidth="1"/>
    <col min="6" max="6" width="6.7109375" style="50" bestFit="1" customWidth="1"/>
    <col min="7" max="7" width="6.7109375" style="40" customWidth="1"/>
    <col min="8" max="8" width="6.28515625" style="51" bestFit="1" customWidth="1"/>
    <col min="9" max="9" width="3.5703125" style="52" bestFit="1" customWidth="1"/>
    <col min="10" max="10" width="6.7109375" style="48" bestFit="1" customWidth="1"/>
    <col min="11" max="11" width="4.5703125" style="49" bestFit="1" customWidth="1"/>
    <col min="12" max="12" width="3.28515625" style="48" bestFit="1" customWidth="1"/>
    <col min="13" max="256" width="9.140625" style="48"/>
    <col min="257" max="257" width="25.28515625" style="48" customWidth="1"/>
    <col min="258" max="261" width="6.42578125" style="48" customWidth="1"/>
    <col min="262" max="262" width="6.28515625" style="48" customWidth="1"/>
    <col min="263" max="263" width="6.7109375" style="48" customWidth="1"/>
    <col min="264" max="264" width="5.85546875" style="48" customWidth="1"/>
    <col min="265" max="265" width="3.28515625" style="48" customWidth="1"/>
    <col min="266" max="266" width="6.28515625" style="48" customWidth="1"/>
    <col min="267" max="267" width="4.28515625" style="48" customWidth="1"/>
    <col min="268" max="268" width="2.7109375" style="48" customWidth="1"/>
    <col min="269" max="512" width="9.140625" style="48"/>
    <col min="513" max="513" width="25.28515625" style="48" customWidth="1"/>
    <col min="514" max="517" width="6.42578125" style="48" customWidth="1"/>
    <col min="518" max="518" width="6.28515625" style="48" customWidth="1"/>
    <col min="519" max="519" width="6.7109375" style="48" customWidth="1"/>
    <col min="520" max="520" width="5.85546875" style="48" customWidth="1"/>
    <col min="521" max="521" width="3.28515625" style="48" customWidth="1"/>
    <col min="522" max="522" width="6.28515625" style="48" customWidth="1"/>
    <col min="523" max="523" width="4.28515625" style="48" customWidth="1"/>
    <col min="524" max="524" width="2.7109375" style="48" customWidth="1"/>
    <col min="525" max="768" width="9.140625" style="48"/>
    <col min="769" max="769" width="25.28515625" style="48" customWidth="1"/>
    <col min="770" max="773" width="6.42578125" style="48" customWidth="1"/>
    <col min="774" max="774" width="6.28515625" style="48" customWidth="1"/>
    <col min="775" max="775" width="6.7109375" style="48" customWidth="1"/>
    <col min="776" max="776" width="5.85546875" style="48" customWidth="1"/>
    <col min="777" max="777" width="3.28515625" style="48" customWidth="1"/>
    <col min="778" max="778" width="6.28515625" style="48" customWidth="1"/>
    <col min="779" max="779" width="4.28515625" style="48" customWidth="1"/>
    <col min="780" max="780" width="2.7109375" style="48" customWidth="1"/>
    <col min="781" max="1024" width="9.140625" style="48"/>
    <col min="1025" max="1025" width="25.28515625" style="48" customWidth="1"/>
    <col min="1026" max="1029" width="6.42578125" style="48" customWidth="1"/>
    <col min="1030" max="1030" width="6.28515625" style="48" customWidth="1"/>
    <col min="1031" max="1031" width="6.7109375" style="48" customWidth="1"/>
    <col min="1032" max="1032" width="5.85546875" style="48" customWidth="1"/>
    <col min="1033" max="1033" width="3.28515625" style="48" customWidth="1"/>
    <col min="1034" max="1034" width="6.28515625" style="48" customWidth="1"/>
    <col min="1035" max="1035" width="4.28515625" style="48" customWidth="1"/>
    <col min="1036" max="1036" width="2.7109375" style="48" customWidth="1"/>
    <col min="1037" max="1280" width="9.140625" style="48"/>
    <col min="1281" max="1281" width="25.28515625" style="48" customWidth="1"/>
    <col min="1282" max="1285" width="6.42578125" style="48" customWidth="1"/>
    <col min="1286" max="1286" width="6.28515625" style="48" customWidth="1"/>
    <col min="1287" max="1287" width="6.7109375" style="48" customWidth="1"/>
    <col min="1288" max="1288" width="5.85546875" style="48" customWidth="1"/>
    <col min="1289" max="1289" width="3.28515625" style="48" customWidth="1"/>
    <col min="1290" max="1290" width="6.28515625" style="48" customWidth="1"/>
    <col min="1291" max="1291" width="4.28515625" style="48" customWidth="1"/>
    <col min="1292" max="1292" width="2.7109375" style="48" customWidth="1"/>
    <col min="1293" max="1536" width="9.140625" style="48"/>
    <col min="1537" max="1537" width="25.28515625" style="48" customWidth="1"/>
    <col min="1538" max="1541" width="6.42578125" style="48" customWidth="1"/>
    <col min="1542" max="1542" width="6.28515625" style="48" customWidth="1"/>
    <col min="1543" max="1543" width="6.7109375" style="48" customWidth="1"/>
    <col min="1544" max="1544" width="5.85546875" style="48" customWidth="1"/>
    <col min="1545" max="1545" width="3.28515625" style="48" customWidth="1"/>
    <col min="1546" max="1546" width="6.28515625" style="48" customWidth="1"/>
    <col min="1547" max="1547" width="4.28515625" style="48" customWidth="1"/>
    <col min="1548" max="1548" width="2.7109375" style="48" customWidth="1"/>
    <col min="1549" max="1792" width="9.140625" style="48"/>
    <col min="1793" max="1793" width="25.28515625" style="48" customWidth="1"/>
    <col min="1794" max="1797" width="6.42578125" style="48" customWidth="1"/>
    <col min="1798" max="1798" width="6.28515625" style="48" customWidth="1"/>
    <col min="1799" max="1799" width="6.7109375" style="48" customWidth="1"/>
    <col min="1800" max="1800" width="5.85546875" style="48" customWidth="1"/>
    <col min="1801" max="1801" width="3.28515625" style="48" customWidth="1"/>
    <col min="1802" max="1802" width="6.28515625" style="48" customWidth="1"/>
    <col min="1803" max="1803" width="4.28515625" style="48" customWidth="1"/>
    <col min="1804" max="1804" width="2.7109375" style="48" customWidth="1"/>
    <col min="1805" max="2048" width="9.140625" style="48"/>
    <col min="2049" max="2049" width="25.28515625" style="48" customWidth="1"/>
    <col min="2050" max="2053" width="6.42578125" style="48" customWidth="1"/>
    <col min="2054" max="2054" width="6.28515625" style="48" customWidth="1"/>
    <col min="2055" max="2055" width="6.7109375" style="48" customWidth="1"/>
    <col min="2056" max="2056" width="5.85546875" style="48" customWidth="1"/>
    <col min="2057" max="2057" width="3.28515625" style="48" customWidth="1"/>
    <col min="2058" max="2058" width="6.28515625" style="48" customWidth="1"/>
    <col min="2059" max="2059" width="4.28515625" style="48" customWidth="1"/>
    <col min="2060" max="2060" width="2.7109375" style="48" customWidth="1"/>
    <col min="2061" max="2304" width="9.140625" style="48"/>
    <col min="2305" max="2305" width="25.28515625" style="48" customWidth="1"/>
    <col min="2306" max="2309" width="6.42578125" style="48" customWidth="1"/>
    <col min="2310" max="2310" width="6.28515625" style="48" customWidth="1"/>
    <col min="2311" max="2311" width="6.7109375" style="48" customWidth="1"/>
    <col min="2312" max="2312" width="5.85546875" style="48" customWidth="1"/>
    <col min="2313" max="2313" width="3.28515625" style="48" customWidth="1"/>
    <col min="2314" max="2314" width="6.28515625" style="48" customWidth="1"/>
    <col min="2315" max="2315" width="4.28515625" style="48" customWidth="1"/>
    <col min="2316" max="2316" width="2.7109375" style="48" customWidth="1"/>
    <col min="2317" max="2560" width="9.140625" style="48"/>
    <col min="2561" max="2561" width="25.28515625" style="48" customWidth="1"/>
    <col min="2562" max="2565" width="6.42578125" style="48" customWidth="1"/>
    <col min="2566" max="2566" width="6.28515625" style="48" customWidth="1"/>
    <col min="2567" max="2567" width="6.7109375" style="48" customWidth="1"/>
    <col min="2568" max="2568" width="5.85546875" style="48" customWidth="1"/>
    <col min="2569" max="2569" width="3.28515625" style="48" customWidth="1"/>
    <col min="2570" max="2570" width="6.28515625" style="48" customWidth="1"/>
    <col min="2571" max="2571" width="4.28515625" style="48" customWidth="1"/>
    <col min="2572" max="2572" width="2.7109375" style="48" customWidth="1"/>
    <col min="2573" max="2816" width="9.140625" style="48"/>
    <col min="2817" max="2817" width="25.28515625" style="48" customWidth="1"/>
    <col min="2818" max="2821" width="6.42578125" style="48" customWidth="1"/>
    <col min="2822" max="2822" width="6.28515625" style="48" customWidth="1"/>
    <col min="2823" max="2823" width="6.7109375" style="48" customWidth="1"/>
    <col min="2824" max="2824" width="5.85546875" style="48" customWidth="1"/>
    <col min="2825" max="2825" width="3.28515625" style="48" customWidth="1"/>
    <col min="2826" max="2826" width="6.28515625" style="48" customWidth="1"/>
    <col min="2827" max="2827" width="4.28515625" style="48" customWidth="1"/>
    <col min="2828" max="2828" width="2.7109375" style="48" customWidth="1"/>
    <col min="2829" max="3072" width="9.140625" style="48"/>
    <col min="3073" max="3073" width="25.28515625" style="48" customWidth="1"/>
    <col min="3074" max="3077" width="6.42578125" style="48" customWidth="1"/>
    <col min="3078" max="3078" width="6.28515625" style="48" customWidth="1"/>
    <col min="3079" max="3079" width="6.7109375" style="48" customWidth="1"/>
    <col min="3080" max="3080" width="5.85546875" style="48" customWidth="1"/>
    <col min="3081" max="3081" width="3.28515625" style="48" customWidth="1"/>
    <col min="3082" max="3082" width="6.28515625" style="48" customWidth="1"/>
    <col min="3083" max="3083" width="4.28515625" style="48" customWidth="1"/>
    <col min="3084" max="3084" width="2.7109375" style="48" customWidth="1"/>
    <col min="3085" max="3328" width="9.140625" style="48"/>
    <col min="3329" max="3329" width="25.28515625" style="48" customWidth="1"/>
    <col min="3330" max="3333" width="6.42578125" style="48" customWidth="1"/>
    <col min="3334" max="3334" width="6.28515625" style="48" customWidth="1"/>
    <col min="3335" max="3335" width="6.7109375" style="48" customWidth="1"/>
    <col min="3336" max="3336" width="5.85546875" style="48" customWidth="1"/>
    <col min="3337" max="3337" width="3.28515625" style="48" customWidth="1"/>
    <col min="3338" max="3338" width="6.28515625" style="48" customWidth="1"/>
    <col min="3339" max="3339" width="4.28515625" style="48" customWidth="1"/>
    <col min="3340" max="3340" width="2.7109375" style="48" customWidth="1"/>
    <col min="3341" max="3584" width="9.140625" style="48"/>
    <col min="3585" max="3585" width="25.28515625" style="48" customWidth="1"/>
    <col min="3586" max="3589" width="6.42578125" style="48" customWidth="1"/>
    <col min="3590" max="3590" width="6.28515625" style="48" customWidth="1"/>
    <col min="3591" max="3591" width="6.7109375" style="48" customWidth="1"/>
    <col min="3592" max="3592" width="5.85546875" style="48" customWidth="1"/>
    <col min="3593" max="3593" width="3.28515625" style="48" customWidth="1"/>
    <col min="3594" max="3594" width="6.28515625" style="48" customWidth="1"/>
    <col min="3595" max="3595" width="4.28515625" style="48" customWidth="1"/>
    <col min="3596" max="3596" width="2.7109375" style="48" customWidth="1"/>
    <col min="3597" max="3840" width="9.140625" style="48"/>
    <col min="3841" max="3841" width="25.28515625" style="48" customWidth="1"/>
    <col min="3842" max="3845" width="6.42578125" style="48" customWidth="1"/>
    <col min="3846" max="3846" width="6.28515625" style="48" customWidth="1"/>
    <col min="3847" max="3847" width="6.7109375" style="48" customWidth="1"/>
    <col min="3848" max="3848" width="5.85546875" style="48" customWidth="1"/>
    <col min="3849" max="3849" width="3.28515625" style="48" customWidth="1"/>
    <col min="3850" max="3850" width="6.28515625" style="48" customWidth="1"/>
    <col min="3851" max="3851" width="4.28515625" style="48" customWidth="1"/>
    <col min="3852" max="3852" width="2.7109375" style="48" customWidth="1"/>
    <col min="3853" max="4096" width="9.140625" style="48"/>
    <col min="4097" max="4097" width="25.28515625" style="48" customWidth="1"/>
    <col min="4098" max="4101" width="6.42578125" style="48" customWidth="1"/>
    <col min="4102" max="4102" width="6.28515625" style="48" customWidth="1"/>
    <col min="4103" max="4103" width="6.7109375" style="48" customWidth="1"/>
    <col min="4104" max="4104" width="5.85546875" style="48" customWidth="1"/>
    <col min="4105" max="4105" width="3.28515625" style="48" customWidth="1"/>
    <col min="4106" max="4106" width="6.28515625" style="48" customWidth="1"/>
    <col min="4107" max="4107" width="4.28515625" style="48" customWidth="1"/>
    <col min="4108" max="4108" width="2.7109375" style="48" customWidth="1"/>
    <col min="4109" max="4352" width="9.140625" style="48"/>
    <col min="4353" max="4353" width="25.28515625" style="48" customWidth="1"/>
    <col min="4354" max="4357" width="6.42578125" style="48" customWidth="1"/>
    <col min="4358" max="4358" width="6.28515625" style="48" customWidth="1"/>
    <col min="4359" max="4359" width="6.7109375" style="48" customWidth="1"/>
    <col min="4360" max="4360" width="5.85546875" style="48" customWidth="1"/>
    <col min="4361" max="4361" width="3.28515625" style="48" customWidth="1"/>
    <col min="4362" max="4362" width="6.28515625" style="48" customWidth="1"/>
    <col min="4363" max="4363" width="4.28515625" style="48" customWidth="1"/>
    <col min="4364" max="4364" width="2.7109375" style="48" customWidth="1"/>
    <col min="4365" max="4608" width="9.140625" style="48"/>
    <col min="4609" max="4609" width="25.28515625" style="48" customWidth="1"/>
    <col min="4610" max="4613" width="6.42578125" style="48" customWidth="1"/>
    <col min="4614" max="4614" width="6.28515625" style="48" customWidth="1"/>
    <col min="4615" max="4615" width="6.7109375" style="48" customWidth="1"/>
    <col min="4616" max="4616" width="5.85546875" style="48" customWidth="1"/>
    <col min="4617" max="4617" width="3.28515625" style="48" customWidth="1"/>
    <col min="4618" max="4618" width="6.28515625" style="48" customWidth="1"/>
    <col min="4619" max="4619" width="4.28515625" style="48" customWidth="1"/>
    <col min="4620" max="4620" width="2.7109375" style="48" customWidth="1"/>
    <col min="4621" max="4864" width="9.140625" style="48"/>
    <col min="4865" max="4865" width="25.28515625" style="48" customWidth="1"/>
    <col min="4866" max="4869" width="6.42578125" style="48" customWidth="1"/>
    <col min="4870" max="4870" width="6.28515625" style="48" customWidth="1"/>
    <col min="4871" max="4871" width="6.7109375" style="48" customWidth="1"/>
    <col min="4872" max="4872" width="5.85546875" style="48" customWidth="1"/>
    <col min="4873" max="4873" width="3.28515625" style="48" customWidth="1"/>
    <col min="4874" max="4874" width="6.28515625" style="48" customWidth="1"/>
    <col min="4875" max="4875" width="4.28515625" style="48" customWidth="1"/>
    <col min="4876" max="4876" width="2.7109375" style="48" customWidth="1"/>
    <col min="4877" max="5120" width="9.140625" style="48"/>
    <col min="5121" max="5121" width="25.28515625" style="48" customWidth="1"/>
    <col min="5122" max="5125" width="6.42578125" style="48" customWidth="1"/>
    <col min="5126" max="5126" width="6.28515625" style="48" customWidth="1"/>
    <col min="5127" max="5127" width="6.7109375" style="48" customWidth="1"/>
    <col min="5128" max="5128" width="5.85546875" style="48" customWidth="1"/>
    <col min="5129" max="5129" width="3.28515625" style="48" customWidth="1"/>
    <col min="5130" max="5130" width="6.28515625" style="48" customWidth="1"/>
    <col min="5131" max="5131" width="4.28515625" style="48" customWidth="1"/>
    <col min="5132" max="5132" width="2.7109375" style="48" customWidth="1"/>
    <col min="5133" max="5376" width="9.140625" style="48"/>
    <col min="5377" max="5377" width="25.28515625" style="48" customWidth="1"/>
    <col min="5378" max="5381" width="6.42578125" style="48" customWidth="1"/>
    <col min="5382" max="5382" width="6.28515625" style="48" customWidth="1"/>
    <col min="5383" max="5383" width="6.7109375" style="48" customWidth="1"/>
    <col min="5384" max="5384" width="5.85546875" style="48" customWidth="1"/>
    <col min="5385" max="5385" width="3.28515625" style="48" customWidth="1"/>
    <col min="5386" max="5386" width="6.28515625" style="48" customWidth="1"/>
    <col min="5387" max="5387" width="4.28515625" style="48" customWidth="1"/>
    <col min="5388" max="5388" width="2.7109375" style="48" customWidth="1"/>
    <col min="5389" max="5632" width="9.140625" style="48"/>
    <col min="5633" max="5633" width="25.28515625" style="48" customWidth="1"/>
    <col min="5634" max="5637" width="6.42578125" style="48" customWidth="1"/>
    <col min="5638" max="5638" width="6.28515625" style="48" customWidth="1"/>
    <col min="5639" max="5639" width="6.7109375" style="48" customWidth="1"/>
    <col min="5640" max="5640" width="5.85546875" style="48" customWidth="1"/>
    <col min="5641" max="5641" width="3.28515625" style="48" customWidth="1"/>
    <col min="5642" max="5642" width="6.28515625" style="48" customWidth="1"/>
    <col min="5643" max="5643" width="4.28515625" style="48" customWidth="1"/>
    <col min="5644" max="5644" width="2.7109375" style="48" customWidth="1"/>
    <col min="5645" max="5888" width="9.140625" style="48"/>
    <col min="5889" max="5889" width="25.28515625" style="48" customWidth="1"/>
    <col min="5890" max="5893" width="6.42578125" style="48" customWidth="1"/>
    <col min="5894" max="5894" width="6.28515625" style="48" customWidth="1"/>
    <col min="5895" max="5895" width="6.7109375" style="48" customWidth="1"/>
    <col min="5896" max="5896" width="5.85546875" style="48" customWidth="1"/>
    <col min="5897" max="5897" width="3.28515625" style="48" customWidth="1"/>
    <col min="5898" max="5898" width="6.28515625" style="48" customWidth="1"/>
    <col min="5899" max="5899" width="4.28515625" style="48" customWidth="1"/>
    <col min="5900" max="5900" width="2.7109375" style="48" customWidth="1"/>
    <col min="5901" max="6144" width="9.140625" style="48"/>
    <col min="6145" max="6145" width="25.28515625" style="48" customWidth="1"/>
    <col min="6146" max="6149" width="6.42578125" style="48" customWidth="1"/>
    <col min="6150" max="6150" width="6.28515625" style="48" customWidth="1"/>
    <col min="6151" max="6151" width="6.7109375" style="48" customWidth="1"/>
    <col min="6152" max="6152" width="5.85546875" style="48" customWidth="1"/>
    <col min="6153" max="6153" width="3.28515625" style="48" customWidth="1"/>
    <col min="6154" max="6154" width="6.28515625" style="48" customWidth="1"/>
    <col min="6155" max="6155" width="4.28515625" style="48" customWidth="1"/>
    <col min="6156" max="6156" width="2.7109375" style="48" customWidth="1"/>
    <col min="6157" max="6400" width="9.140625" style="48"/>
    <col min="6401" max="6401" width="25.28515625" style="48" customWidth="1"/>
    <col min="6402" max="6405" width="6.42578125" style="48" customWidth="1"/>
    <col min="6406" max="6406" width="6.28515625" style="48" customWidth="1"/>
    <col min="6407" max="6407" width="6.7109375" style="48" customWidth="1"/>
    <col min="6408" max="6408" width="5.85546875" style="48" customWidth="1"/>
    <col min="6409" max="6409" width="3.28515625" style="48" customWidth="1"/>
    <col min="6410" max="6410" width="6.28515625" style="48" customWidth="1"/>
    <col min="6411" max="6411" width="4.28515625" style="48" customWidth="1"/>
    <col min="6412" max="6412" width="2.7109375" style="48" customWidth="1"/>
    <col min="6413" max="6656" width="9.140625" style="48"/>
    <col min="6657" max="6657" width="25.28515625" style="48" customWidth="1"/>
    <col min="6658" max="6661" width="6.42578125" style="48" customWidth="1"/>
    <col min="6662" max="6662" width="6.28515625" style="48" customWidth="1"/>
    <col min="6663" max="6663" width="6.7109375" style="48" customWidth="1"/>
    <col min="6664" max="6664" width="5.85546875" style="48" customWidth="1"/>
    <col min="6665" max="6665" width="3.28515625" style="48" customWidth="1"/>
    <col min="6666" max="6666" width="6.28515625" style="48" customWidth="1"/>
    <col min="6667" max="6667" width="4.28515625" style="48" customWidth="1"/>
    <col min="6668" max="6668" width="2.7109375" style="48" customWidth="1"/>
    <col min="6669" max="6912" width="9.140625" style="48"/>
    <col min="6913" max="6913" width="25.28515625" style="48" customWidth="1"/>
    <col min="6914" max="6917" width="6.42578125" style="48" customWidth="1"/>
    <col min="6918" max="6918" width="6.28515625" style="48" customWidth="1"/>
    <col min="6919" max="6919" width="6.7109375" style="48" customWidth="1"/>
    <col min="6920" max="6920" width="5.85546875" style="48" customWidth="1"/>
    <col min="6921" max="6921" width="3.28515625" style="48" customWidth="1"/>
    <col min="6922" max="6922" width="6.28515625" style="48" customWidth="1"/>
    <col min="6923" max="6923" width="4.28515625" style="48" customWidth="1"/>
    <col min="6924" max="6924" width="2.7109375" style="48" customWidth="1"/>
    <col min="6925" max="7168" width="9.140625" style="48"/>
    <col min="7169" max="7169" width="25.28515625" style="48" customWidth="1"/>
    <col min="7170" max="7173" width="6.42578125" style="48" customWidth="1"/>
    <col min="7174" max="7174" width="6.28515625" style="48" customWidth="1"/>
    <col min="7175" max="7175" width="6.7109375" style="48" customWidth="1"/>
    <col min="7176" max="7176" width="5.85546875" style="48" customWidth="1"/>
    <col min="7177" max="7177" width="3.28515625" style="48" customWidth="1"/>
    <col min="7178" max="7178" width="6.28515625" style="48" customWidth="1"/>
    <col min="7179" max="7179" width="4.28515625" style="48" customWidth="1"/>
    <col min="7180" max="7180" width="2.7109375" style="48" customWidth="1"/>
    <col min="7181" max="7424" width="9.140625" style="48"/>
    <col min="7425" max="7425" width="25.28515625" style="48" customWidth="1"/>
    <col min="7426" max="7429" width="6.42578125" style="48" customWidth="1"/>
    <col min="7430" max="7430" width="6.28515625" style="48" customWidth="1"/>
    <col min="7431" max="7431" width="6.7109375" style="48" customWidth="1"/>
    <col min="7432" max="7432" width="5.85546875" style="48" customWidth="1"/>
    <col min="7433" max="7433" width="3.28515625" style="48" customWidth="1"/>
    <col min="7434" max="7434" width="6.28515625" style="48" customWidth="1"/>
    <col min="7435" max="7435" width="4.28515625" style="48" customWidth="1"/>
    <col min="7436" max="7436" width="2.7109375" style="48" customWidth="1"/>
    <col min="7437" max="7680" width="9.140625" style="48"/>
    <col min="7681" max="7681" width="25.28515625" style="48" customWidth="1"/>
    <col min="7682" max="7685" width="6.42578125" style="48" customWidth="1"/>
    <col min="7686" max="7686" width="6.28515625" style="48" customWidth="1"/>
    <col min="7687" max="7687" width="6.7109375" style="48" customWidth="1"/>
    <col min="7688" max="7688" width="5.85546875" style="48" customWidth="1"/>
    <col min="7689" max="7689" width="3.28515625" style="48" customWidth="1"/>
    <col min="7690" max="7690" width="6.28515625" style="48" customWidth="1"/>
    <col min="7691" max="7691" width="4.28515625" style="48" customWidth="1"/>
    <col min="7692" max="7692" width="2.7109375" style="48" customWidth="1"/>
    <col min="7693" max="7936" width="9.140625" style="48"/>
    <col min="7937" max="7937" width="25.28515625" style="48" customWidth="1"/>
    <col min="7938" max="7941" width="6.42578125" style="48" customWidth="1"/>
    <col min="7942" max="7942" width="6.28515625" style="48" customWidth="1"/>
    <col min="7943" max="7943" width="6.7109375" style="48" customWidth="1"/>
    <col min="7944" max="7944" width="5.85546875" style="48" customWidth="1"/>
    <col min="7945" max="7945" width="3.28515625" style="48" customWidth="1"/>
    <col min="7946" max="7946" width="6.28515625" style="48" customWidth="1"/>
    <col min="7947" max="7947" width="4.28515625" style="48" customWidth="1"/>
    <col min="7948" max="7948" width="2.7109375" style="48" customWidth="1"/>
    <col min="7949" max="8192" width="9.140625" style="48"/>
    <col min="8193" max="8193" width="25.28515625" style="48" customWidth="1"/>
    <col min="8194" max="8197" width="6.42578125" style="48" customWidth="1"/>
    <col min="8198" max="8198" width="6.28515625" style="48" customWidth="1"/>
    <col min="8199" max="8199" width="6.7109375" style="48" customWidth="1"/>
    <col min="8200" max="8200" width="5.85546875" style="48" customWidth="1"/>
    <col min="8201" max="8201" width="3.28515625" style="48" customWidth="1"/>
    <col min="8202" max="8202" width="6.28515625" style="48" customWidth="1"/>
    <col min="8203" max="8203" width="4.28515625" style="48" customWidth="1"/>
    <col min="8204" max="8204" width="2.7109375" style="48" customWidth="1"/>
    <col min="8205" max="8448" width="9.140625" style="48"/>
    <col min="8449" max="8449" width="25.28515625" style="48" customWidth="1"/>
    <col min="8450" max="8453" width="6.42578125" style="48" customWidth="1"/>
    <col min="8454" max="8454" width="6.28515625" style="48" customWidth="1"/>
    <col min="8455" max="8455" width="6.7109375" style="48" customWidth="1"/>
    <col min="8456" max="8456" width="5.85546875" style="48" customWidth="1"/>
    <col min="8457" max="8457" width="3.28515625" style="48" customWidth="1"/>
    <col min="8458" max="8458" width="6.28515625" style="48" customWidth="1"/>
    <col min="8459" max="8459" width="4.28515625" style="48" customWidth="1"/>
    <col min="8460" max="8460" width="2.7109375" style="48" customWidth="1"/>
    <col min="8461" max="8704" width="9.140625" style="48"/>
    <col min="8705" max="8705" width="25.28515625" style="48" customWidth="1"/>
    <col min="8706" max="8709" width="6.42578125" style="48" customWidth="1"/>
    <col min="8710" max="8710" width="6.28515625" style="48" customWidth="1"/>
    <col min="8711" max="8711" width="6.7109375" style="48" customWidth="1"/>
    <col min="8712" max="8712" width="5.85546875" style="48" customWidth="1"/>
    <col min="8713" max="8713" width="3.28515625" style="48" customWidth="1"/>
    <col min="8714" max="8714" width="6.28515625" style="48" customWidth="1"/>
    <col min="8715" max="8715" width="4.28515625" style="48" customWidth="1"/>
    <col min="8716" max="8716" width="2.7109375" style="48" customWidth="1"/>
    <col min="8717" max="8960" width="9.140625" style="48"/>
    <col min="8961" max="8961" width="25.28515625" style="48" customWidth="1"/>
    <col min="8962" max="8965" width="6.42578125" style="48" customWidth="1"/>
    <col min="8966" max="8966" width="6.28515625" style="48" customWidth="1"/>
    <col min="8967" max="8967" width="6.7109375" style="48" customWidth="1"/>
    <col min="8968" max="8968" width="5.85546875" style="48" customWidth="1"/>
    <col min="8969" max="8969" width="3.28515625" style="48" customWidth="1"/>
    <col min="8970" max="8970" width="6.28515625" style="48" customWidth="1"/>
    <col min="8971" max="8971" width="4.28515625" style="48" customWidth="1"/>
    <col min="8972" max="8972" width="2.7109375" style="48" customWidth="1"/>
    <col min="8973" max="9216" width="9.140625" style="48"/>
    <col min="9217" max="9217" width="25.28515625" style="48" customWidth="1"/>
    <col min="9218" max="9221" width="6.42578125" style="48" customWidth="1"/>
    <col min="9222" max="9222" width="6.28515625" style="48" customWidth="1"/>
    <col min="9223" max="9223" width="6.7109375" style="48" customWidth="1"/>
    <col min="9224" max="9224" width="5.85546875" style="48" customWidth="1"/>
    <col min="9225" max="9225" width="3.28515625" style="48" customWidth="1"/>
    <col min="9226" max="9226" width="6.28515625" style="48" customWidth="1"/>
    <col min="9227" max="9227" width="4.28515625" style="48" customWidth="1"/>
    <col min="9228" max="9228" width="2.7109375" style="48" customWidth="1"/>
    <col min="9229" max="9472" width="9.140625" style="48"/>
    <col min="9473" max="9473" width="25.28515625" style="48" customWidth="1"/>
    <col min="9474" max="9477" width="6.42578125" style="48" customWidth="1"/>
    <col min="9478" max="9478" width="6.28515625" style="48" customWidth="1"/>
    <col min="9479" max="9479" width="6.7109375" style="48" customWidth="1"/>
    <col min="9480" max="9480" width="5.85546875" style="48" customWidth="1"/>
    <col min="9481" max="9481" width="3.28515625" style="48" customWidth="1"/>
    <col min="9482" max="9482" width="6.28515625" style="48" customWidth="1"/>
    <col min="9483" max="9483" width="4.28515625" style="48" customWidth="1"/>
    <col min="9484" max="9484" width="2.7109375" style="48" customWidth="1"/>
    <col min="9485" max="9728" width="9.140625" style="48"/>
    <col min="9729" max="9729" width="25.28515625" style="48" customWidth="1"/>
    <col min="9730" max="9733" width="6.42578125" style="48" customWidth="1"/>
    <col min="9734" max="9734" width="6.28515625" style="48" customWidth="1"/>
    <col min="9735" max="9735" width="6.7109375" style="48" customWidth="1"/>
    <col min="9736" max="9736" width="5.85546875" style="48" customWidth="1"/>
    <col min="9737" max="9737" width="3.28515625" style="48" customWidth="1"/>
    <col min="9738" max="9738" width="6.28515625" style="48" customWidth="1"/>
    <col min="9739" max="9739" width="4.28515625" style="48" customWidth="1"/>
    <col min="9740" max="9740" width="2.7109375" style="48" customWidth="1"/>
    <col min="9741" max="9984" width="9.140625" style="48"/>
    <col min="9985" max="9985" width="25.28515625" style="48" customWidth="1"/>
    <col min="9986" max="9989" width="6.42578125" style="48" customWidth="1"/>
    <col min="9990" max="9990" width="6.28515625" style="48" customWidth="1"/>
    <col min="9991" max="9991" width="6.7109375" style="48" customWidth="1"/>
    <col min="9992" max="9992" width="5.85546875" style="48" customWidth="1"/>
    <col min="9993" max="9993" width="3.28515625" style="48" customWidth="1"/>
    <col min="9994" max="9994" width="6.28515625" style="48" customWidth="1"/>
    <col min="9995" max="9995" width="4.28515625" style="48" customWidth="1"/>
    <col min="9996" max="9996" width="2.7109375" style="48" customWidth="1"/>
    <col min="9997" max="10240" width="9.140625" style="48"/>
    <col min="10241" max="10241" width="25.28515625" style="48" customWidth="1"/>
    <col min="10242" max="10245" width="6.42578125" style="48" customWidth="1"/>
    <col min="10246" max="10246" width="6.28515625" style="48" customWidth="1"/>
    <col min="10247" max="10247" width="6.7109375" style="48" customWidth="1"/>
    <col min="10248" max="10248" width="5.85546875" style="48" customWidth="1"/>
    <col min="10249" max="10249" width="3.28515625" style="48" customWidth="1"/>
    <col min="10250" max="10250" width="6.28515625" style="48" customWidth="1"/>
    <col min="10251" max="10251" width="4.28515625" style="48" customWidth="1"/>
    <col min="10252" max="10252" width="2.7109375" style="48" customWidth="1"/>
    <col min="10253" max="10496" width="9.140625" style="48"/>
    <col min="10497" max="10497" width="25.28515625" style="48" customWidth="1"/>
    <col min="10498" max="10501" width="6.42578125" style="48" customWidth="1"/>
    <col min="10502" max="10502" width="6.28515625" style="48" customWidth="1"/>
    <col min="10503" max="10503" width="6.7109375" style="48" customWidth="1"/>
    <col min="10504" max="10504" width="5.85546875" style="48" customWidth="1"/>
    <col min="10505" max="10505" width="3.28515625" style="48" customWidth="1"/>
    <col min="10506" max="10506" width="6.28515625" style="48" customWidth="1"/>
    <col min="10507" max="10507" width="4.28515625" style="48" customWidth="1"/>
    <col min="10508" max="10508" width="2.7109375" style="48" customWidth="1"/>
    <col min="10509" max="10752" width="9.140625" style="48"/>
    <col min="10753" max="10753" width="25.28515625" style="48" customWidth="1"/>
    <col min="10754" max="10757" width="6.42578125" style="48" customWidth="1"/>
    <col min="10758" max="10758" width="6.28515625" style="48" customWidth="1"/>
    <col min="10759" max="10759" width="6.7109375" style="48" customWidth="1"/>
    <col min="10760" max="10760" width="5.85546875" style="48" customWidth="1"/>
    <col min="10761" max="10761" width="3.28515625" style="48" customWidth="1"/>
    <col min="10762" max="10762" width="6.28515625" style="48" customWidth="1"/>
    <col min="10763" max="10763" width="4.28515625" style="48" customWidth="1"/>
    <col min="10764" max="10764" width="2.7109375" style="48" customWidth="1"/>
    <col min="10765" max="11008" width="9.140625" style="48"/>
    <col min="11009" max="11009" width="25.28515625" style="48" customWidth="1"/>
    <col min="11010" max="11013" width="6.42578125" style="48" customWidth="1"/>
    <col min="11014" max="11014" width="6.28515625" style="48" customWidth="1"/>
    <col min="11015" max="11015" width="6.7109375" style="48" customWidth="1"/>
    <col min="11016" max="11016" width="5.85546875" style="48" customWidth="1"/>
    <col min="11017" max="11017" width="3.28515625" style="48" customWidth="1"/>
    <col min="11018" max="11018" width="6.28515625" style="48" customWidth="1"/>
    <col min="11019" max="11019" width="4.28515625" style="48" customWidth="1"/>
    <col min="11020" max="11020" width="2.7109375" style="48" customWidth="1"/>
    <col min="11021" max="11264" width="9.140625" style="48"/>
    <col min="11265" max="11265" width="25.28515625" style="48" customWidth="1"/>
    <col min="11266" max="11269" width="6.42578125" style="48" customWidth="1"/>
    <col min="11270" max="11270" width="6.28515625" style="48" customWidth="1"/>
    <col min="11271" max="11271" width="6.7109375" style="48" customWidth="1"/>
    <col min="11272" max="11272" width="5.85546875" style="48" customWidth="1"/>
    <col min="11273" max="11273" width="3.28515625" style="48" customWidth="1"/>
    <col min="11274" max="11274" width="6.28515625" style="48" customWidth="1"/>
    <col min="11275" max="11275" width="4.28515625" style="48" customWidth="1"/>
    <col min="11276" max="11276" width="2.7109375" style="48" customWidth="1"/>
    <col min="11277" max="11520" width="9.140625" style="48"/>
    <col min="11521" max="11521" width="25.28515625" style="48" customWidth="1"/>
    <col min="11522" max="11525" width="6.42578125" style="48" customWidth="1"/>
    <col min="11526" max="11526" width="6.28515625" style="48" customWidth="1"/>
    <col min="11527" max="11527" width="6.7109375" style="48" customWidth="1"/>
    <col min="11528" max="11528" width="5.85546875" style="48" customWidth="1"/>
    <col min="11529" max="11529" width="3.28515625" style="48" customWidth="1"/>
    <col min="11530" max="11530" width="6.28515625" style="48" customWidth="1"/>
    <col min="11531" max="11531" width="4.28515625" style="48" customWidth="1"/>
    <col min="11532" max="11532" width="2.7109375" style="48" customWidth="1"/>
    <col min="11533" max="11776" width="9.140625" style="48"/>
    <col min="11777" max="11777" width="25.28515625" style="48" customWidth="1"/>
    <col min="11778" max="11781" width="6.42578125" style="48" customWidth="1"/>
    <col min="11782" max="11782" width="6.28515625" style="48" customWidth="1"/>
    <col min="11783" max="11783" width="6.7109375" style="48" customWidth="1"/>
    <col min="11784" max="11784" width="5.85546875" style="48" customWidth="1"/>
    <col min="11785" max="11785" width="3.28515625" style="48" customWidth="1"/>
    <col min="11786" max="11786" width="6.28515625" style="48" customWidth="1"/>
    <col min="11787" max="11787" width="4.28515625" style="48" customWidth="1"/>
    <col min="11788" max="11788" width="2.7109375" style="48" customWidth="1"/>
    <col min="11789" max="12032" width="9.140625" style="48"/>
    <col min="12033" max="12033" width="25.28515625" style="48" customWidth="1"/>
    <col min="12034" max="12037" width="6.42578125" style="48" customWidth="1"/>
    <col min="12038" max="12038" width="6.28515625" style="48" customWidth="1"/>
    <col min="12039" max="12039" width="6.7109375" style="48" customWidth="1"/>
    <col min="12040" max="12040" width="5.85546875" style="48" customWidth="1"/>
    <col min="12041" max="12041" width="3.28515625" style="48" customWidth="1"/>
    <col min="12042" max="12042" width="6.28515625" style="48" customWidth="1"/>
    <col min="12043" max="12043" width="4.28515625" style="48" customWidth="1"/>
    <col min="12044" max="12044" width="2.7109375" style="48" customWidth="1"/>
    <col min="12045" max="12288" width="9.140625" style="48"/>
    <col min="12289" max="12289" width="25.28515625" style="48" customWidth="1"/>
    <col min="12290" max="12293" width="6.42578125" style="48" customWidth="1"/>
    <col min="12294" max="12294" width="6.28515625" style="48" customWidth="1"/>
    <col min="12295" max="12295" width="6.7109375" style="48" customWidth="1"/>
    <col min="12296" max="12296" width="5.85546875" style="48" customWidth="1"/>
    <col min="12297" max="12297" width="3.28515625" style="48" customWidth="1"/>
    <col min="12298" max="12298" width="6.28515625" style="48" customWidth="1"/>
    <col min="12299" max="12299" width="4.28515625" style="48" customWidth="1"/>
    <col min="12300" max="12300" width="2.7109375" style="48" customWidth="1"/>
    <col min="12301" max="12544" width="9.140625" style="48"/>
    <col min="12545" max="12545" width="25.28515625" style="48" customWidth="1"/>
    <col min="12546" max="12549" width="6.42578125" style="48" customWidth="1"/>
    <col min="12550" max="12550" width="6.28515625" style="48" customWidth="1"/>
    <col min="12551" max="12551" width="6.7109375" style="48" customWidth="1"/>
    <col min="12552" max="12552" width="5.85546875" style="48" customWidth="1"/>
    <col min="12553" max="12553" width="3.28515625" style="48" customWidth="1"/>
    <col min="12554" max="12554" width="6.28515625" style="48" customWidth="1"/>
    <col min="12555" max="12555" width="4.28515625" style="48" customWidth="1"/>
    <col min="12556" max="12556" width="2.7109375" style="48" customWidth="1"/>
    <col min="12557" max="12800" width="9.140625" style="48"/>
    <col min="12801" max="12801" width="25.28515625" style="48" customWidth="1"/>
    <col min="12802" max="12805" width="6.42578125" style="48" customWidth="1"/>
    <col min="12806" max="12806" width="6.28515625" style="48" customWidth="1"/>
    <col min="12807" max="12807" width="6.7109375" style="48" customWidth="1"/>
    <col min="12808" max="12808" width="5.85546875" style="48" customWidth="1"/>
    <col min="12809" max="12809" width="3.28515625" style="48" customWidth="1"/>
    <col min="12810" max="12810" width="6.28515625" style="48" customWidth="1"/>
    <col min="12811" max="12811" width="4.28515625" style="48" customWidth="1"/>
    <col min="12812" max="12812" width="2.7109375" style="48" customWidth="1"/>
    <col min="12813" max="13056" width="9.140625" style="48"/>
    <col min="13057" max="13057" width="25.28515625" style="48" customWidth="1"/>
    <col min="13058" max="13061" width="6.42578125" style="48" customWidth="1"/>
    <col min="13062" max="13062" width="6.28515625" style="48" customWidth="1"/>
    <col min="13063" max="13063" width="6.7109375" style="48" customWidth="1"/>
    <col min="13064" max="13064" width="5.85546875" style="48" customWidth="1"/>
    <col min="13065" max="13065" width="3.28515625" style="48" customWidth="1"/>
    <col min="13066" max="13066" width="6.28515625" style="48" customWidth="1"/>
    <col min="13067" max="13067" width="4.28515625" style="48" customWidth="1"/>
    <col min="13068" max="13068" width="2.7109375" style="48" customWidth="1"/>
    <col min="13069" max="13312" width="9.140625" style="48"/>
    <col min="13313" max="13313" width="25.28515625" style="48" customWidth="1"/>
    <col min="13314" max="13317" width="6.42578125" style="48" customWidth="1"/>
    <col min="13318" max="13318" width="6.28515625" style="48" customWidth="1"/>
    <col min="13319" max="13319" width="6.7109375" style="48" customWidth="1"/>
    <col min="13320" max="13320" width="5.85546875" style="48" customWidth="1"/>
    <col min="13321" max="13321" width="3.28515625" style="48" customWidth="1"/>
    <col min="13322" max="13322" width="6.28515625" style="48" customWidth="1"/>
    <col min="13323" max="13323" width="4.28515625" style="48" customWidth="1"/>
    <col min="13324" max="13324" width="2.7109375" style="48" customWidth="1"/>
    <col min="13325" max="13568" width="9.140625" style="48"/>
    <col min="13569" max="13569" width="25.28515625" style="48" customWidth="1"/>
    <col min="13570" max="13573" width="6.42578125" style="48" customWidth="1"/>
    <col min="13574" max="13574" width="6.28515625" style="48" customWidth="1"/>
    <col min="13575" max="13575" width="6.7109375" style="48" customWidth="1"/>
    <col min="13576" max="13576" width="5.85546875" style="48" customWidth="1"/>
    <col min="13577" max="13577" width="3.28515625" style="48" customWidth="1"/>
    <col min="13578" max="13578" width="6.28515625" style="48" customWidth="1"/>
    <col min="13579" max="13579" width="4.28515625" style="48" customWidth="1"/>
    <col min="13580" max="13580" width="2.7109375" style="48" customWidth="1"/>
    <col min="13581" max="13824" width="9.140625" style="48"/>
    <col min="13825" max="13825" width="25.28515625" style="48" customWidth="1"/>
    <col min="13826" max="13829" width="6.42578125" style="48" customWidth="1"/>
    <col min="13830" max="13830" width="6.28515625" style="48" customWidth="1"/>
    <col min="13831" max="13831" width="6.7109375" style="48" customWidth="1"/>
    <col min="13832" max="13832" width="5.85546875" style="48" customWidth="1"/>
    <col min="13833" max="13833" width="3.28515625" style="48" customWidth="1"/>
    <col min="13834" max="13834" width="6.28515625" style="48" customWidth="1"/>
    <col min="13835" max="13835" width="4.28515625" style="48" customWidth="1"/>
    <col min="13836" max="13836" width="2.7109375" style="48" customWidth="1"/>
    <col min="13837" max="14080" width="9.140625" style="48"/>
    <col min="14081" max="14081" width="25.28515625" style="48" customWidth="1"/>
    <col min="14082" max="14085" width="6.42578125" style="48" customWidth="1"/>
    <col min="14086" max="14086" width="6.28515625" style="48" customWidth="1"/>
    <col min="14087" max="14087" width="6.7109375" style="48" customWidth="1"/>
    <col min="14088" max="14088" width="5.85546875" style="48" customWidth="1"/>
    <col min="14089" max="14089" width="3.28515625" style="48" customWidth="1"/>
    <col min="14090" max="14090" width="6.28515625" style="48" customWidth="1"/>
    <col min="14091" max="14091" width="4.28515625" style="48" customWidth="1"/>
    <col min="14092" max="14092" width="2.7109375" style="48" customWidth="1"/>
    <col min="14093" max="14336" width="9.140625" style="48"/>
    <col min="14337" max="14337" width="25.28515625" style="48" customWidth="1"/>
    <col min="14338" max="14341" width="6.42578125" style="48" customWidth="1"/>
    <col min="14342" max="14342" width="6.28515625" style="48" customWidth="1"/>
    <col min="14343" max="14343" width="6.7109375" style="48" customWidth="1"/>
    <col min="14344" max="14344" width="5.85546875" style="48" customWidth="1"/>
    <col min="14345" max="14345" width="3.28515625" style="48" customWidth="1"/>
    <col min="14346" max="14346" width="6.28515625" style="48" customWidth="1"/>
    <col min="14347" max="14347" width="4.28515625" style="48" customWidth="1"/>
    <col min="14348" max="14348" width="2.7109375" style="48" customWidth="1"/>
    <col min="14349" max="14592" width="9.140625" style="48"/>
    <col min="14593" max="14593" width="25.28515625" style="48" customWidth="1"/>
    <col min="14594" max="14597" width="6.42578125" style="48" customWidth="1"/>
    <col min="14598" max="14598" width="6.28515625" style="48" customWidth="1"/>
    <col min="14599" max="14599" width="6.7109375" style="48" customWidth="1"/>
    <col min="14600" max="14600" width="5.85546875" style="48" customWidth="1"/>
    <col min="14601" max="14601" width="3.28515625" style="48" customWidth="1"/>
    <col min="14602" max="14602" width="6.28515625" style="48" customWidth="1"/>
    <col min="14603" max="14603" width="4.28515625" style="48" customWidth="1"/>
    <col min="14604" max="14604" width="2.7109375" style="48" customWidth="1"/>
    <col min="14605" max="14848" width="9.140625" style="48"/>
    <col min="14849" max="14849" width="25.28515625" style="48" customWidth="1"/>
    <col min="14850" max="14853" width="6.42578125" style="48" customWidth="1"/>
    <col min="14854" max="14854" width="6.28515625" style="48" customWidth="1"/>
    <col min="14855" max="14855" width="6.7109375" style="48" customWidth="1"/>
    <col min="14856" max="14856" width="5.85546875" style="48" customWidth="1"/>
    <col min="14857" max="14857" width="3.28515625" style="48" customWidth="1"/>
    <col min="14858" max="14858" width="6.28515625" style="48" customWidth="1"/>
    <col min="14859" max="14859" width="4.28515625" style="48" customWidth="1"/>
    <col min="14860" max="14860" width="2.7109375" style="48" customWidth="1"/>
    <col min="14861" max="15104" width="9.140625" style="48"/>
    <col min="15105" max="15105" width="25.28515625" style="48" customWidth="1"/>
    <col min="15106" max="15109" width="6.42578125" style="48" customWidth="1"/>
    <col min="15110" max="15110" width="6.28515625" style="48" customWidth="1"/>
    <col min="15111" max="15111" width="6.7109375" style="48" customWidth="1"/>
    <col min="15112" max="15112" width="5.85546875" style="48" customWidth="1"/>
    <col min="15113" max="15113" width="3.28515625" style="48" customWidth="1"/>
    <col min="15114" max="15114" width="6.28515625" style="48" customWidth="1"/>
    <col min="15115" max="15115" width="4.28515625" style="48" customWidth="1"/>
    <col min="15116" max="15116" width="2.7109375" style="48" customWidth="1"/>
    <col min="15117" max="15360" width="9.140625" style="48"/>
    <col min="15361" max="15361" width="25.28515625" style="48" customWidth="1"/>
    <col min="15362" max="15365" width="6.42578125" style="48" customWidth="1"/>
    <col min="15366" max="15366" width="6.28515625" style="48" customWidth="1"/>
    <col min="15367" max="15367" width="6.7109375" style="48" customWidth="1"/>
    <col min="15368" max="15368" width="5.85546875" style="48" customWidth="1"/>
    <col min="15369" max="15369" width="3.28515625" style="48" customWidth="1"/>
    <col min="15370" max="15370" width="6.28515625" style="48" customWidth="1"/>
    <col min="15371" max="15371" width="4.28515625" style="48" customWidth="1"/>
    <col min="15372" max="15372" width="2.7109375" style="48" customWidth="1"/>
    <col min="15373" max="15616" width="9.140625" style="48"/>
    <col min="15617" max="15617" width="25.28515625" style="48" customWidth="1"/>
    <col min="15618" max="15621" width="6.42578125" style="48" customWidth="1"/>
    <col min="15622" max="15622" width="6.28515625" style="48" customWidth="1"/>
    <col min="15623" max="15623" width="6.7109375" style="48" customWidth="1"/>
    <col min="15624" max="15624" width="5.85546875" style="48" customWidth="1"/>
    <col min="15625" max="15625" width="3.28515625" style="48" customWidth="1"/>
    <col min="15626" max="15626" width="6.28515625" style="48" customWidth="1"/>
    <col min="15627" max="15627" width="4.28515625" style="48" customWidth="1"/>
    <col min="15628" max="15628" width="2.7109375" style="48" customWidth="1"/>
    <col min="15629" max="15872" width="9.140625" style="48"/>
    <col min="15873" max="15873" width="25.28515625" style="48" customWidth="1"/>
    <col min="15874" max="15877" width="6.42578125" style="48" customWidth="1"/>
    <col min="15878" max="15878" width="6.28515625" style="48" customWidth="1"/>
    <col min="15879" max="15879" width="6.7109375" style="48" customWidth="1"/>
    <col min="15880" max="15880" width="5.85546875" style="48" customWidth="1"/>
    <col min="15881" max="15881" width="3.28515625" style="48" customWidth="1"/>
    <col min="15882" max="15882" width="6.28515625" style="48" customWidth="1"/>
    <col min="15883" max="15883" width="4.28515625" style="48" customWidth="1"/>
    <col min="15884" max="15884" width="2.7109375" style="48" customWidth="1"/>
    <col min="15885" max="16128" width="9.140625" style="48"/>
    <col min="16129" max="16129" width="25.28515625" style="48" customWidth="1"/>
    <col min="16130" max="16133" width="6.42578125" style="48" customWidth="1"/>
    <col min="16134" max="16134" width="6.28515625" style="48" customWidth="1"/>
    <col min="16135" max="16135" width="6.7109375" style="48" customWidth="1"/>
    <col min="16136" max="16136" width="5.85546875" style="48" customWidth="1"/>
    <col min="16137" max="16137" width="3.28515625" style="48" customWidth="1"/>
    <col min="16138" max="16138" width="6.28515625" style="48" customWidth="1"/>
    <col min="16139" max="16139" width="4.28515625" style="48" customWidth="1"/>
    <col min="16140" max="16140" width="2.7109375" style="48" customWidth="1"/>
    <col min="16141" max="16384" width="9.140625" style="48"/>
  </cols>
  <sheetData>
    <row r="1" spans="1:12" ht="110.1" customHeight="1" x14ac:dyDescent="0.2">
      <c r="B1" s="41" t="s">
        <v>82</v>
      </c>
      <c r="C1" s="41" t="s">
        <v>27</v>
      </c>
      <c r="D1" s="41" t="s">
        <v>26</v>
      </c>
      <c r="E1" s="42" t="s">
        <v>144</v>
      </c>
      <c r="F1" s="43" t="s">
        <v>145</v>
      </c>
      <c r="G1" s="44" t="s">
        <v>146</v>
      </c>
      <c r="H1" s="45" t="s">
        <v>147</v>
      </c>
      <c r="I1" s="46" t="s">
        <v>148</v>
      </c>
      <c r="J1" s="47" t="s">
        <v>149</v>
      </c>
      <c r="K1" s="42" t="s">
        <v>150</v>
      </c>
      <c r="L1" s="47" t="s">
        <v>151</v>
      </c>
    </row>
    <row r="2" spans="1:12" x14ac:dyDescent="0.2">
      <c r="A2" s="40" t="s">
        <v>152</v>
      </c>
      <c r="B2" s="49">
        <v>18.287499999999998</v>
      </c>
      <c r="C2" s="49">
        <v>25.737500000000001</v>
      </c>
      <c r="D2" s="49">
        <v>59.254166666666663</v>
      </c>
      <c r="E2" s="49">
        <v>7.6649912324148035</v>
      </c>
      <c r="F2" s="50" t="s">
        <v>153</v>
      </c>
      <c r="G2" s="40" t="s">
        <v>154</v>
      </c>
      <c r="H2" s="51">
        <v>0</v>
      </c>
      <c r="I2" s="52">
        <v>1.7896271005977662</v>
      </c>
      <c r="J2" s="53">
        <v>5.8948689112952042E-2</v>
      </c>
      <c r="K2" s="49">
        <v>9.5705929805838839</v>
      </c>
      <c r="L2" s="48" t="s">
        <v>155</v>
      </c>
    </row>
    <row r="3" spans="1:12" x14ac:dyDescent="0.2">
      <c r="A3" s="40" t="s">
        <v>156</v>
      </c>
      <c r="B3" s="49">
        <v>34.633333333333333</v>
      </c>
      <c r="C3" s="49">
        <v>27.841666666666658</v>
      </c>
      <c r="D3" s="49">
        <v>31.787499999999994</v>
      </c>
      <c r="E3" s="49">
        <v>6.5789992499649186</v>
      </c>
      <c r="F3" s="50">
        <v>0.12266440017460857</v>
      </c>
      <c r="G3" s="40" t="s">
        <v>154</v>
      </c>
      <c r="H3" s="51">
        <v>0</v>
      </c>
      <c r="I3" s="52">
        <v>0.54091856102433145</v>
      </c>
      <c r="J3" s="53">
        <v>0.93471354562373432</v>
      </c>
      <c r="K3" s="49">
        <v>14.941780534981607</v>
      </c>
      <c r="L3" s="48" t="s">
        <v>155</v>
      </c>
    </row>
    <row r="4" spans="1:12" x14ac:dyDescent="0.2">
      <c r="A4" s="40" t="s">
        <v>157</v>
      </c>
      <c r="B4" s="49">
        <v>46.479166666666664</v>
      </c>
      <c r="C4" s="49">
        <v>53.795833333333327</v>
      </c>
      <c r="D4" s="49">
        <v>48.125</v>
      </c>
      <c r="E4" s="49">
        <v>9.5437749462465256</v>
      </c>
      <c r="F4" s="50">
        <v>0.26976606274089754</v>
      </c>
      <c r="G4" s="40" t="s">
        <v>154</v>
      </c>
      <c r="H4" s="51">
        <v>0</v>
      </c>
      <c r="I4" s="52">
        <v>0.85724754116668034</v>
      </c>
      <c r="J4" s="53">
        <v>0.64257400576504153</v>
      </c>
      <c r="K4" s="49">
        <v>17.217715360123197</v>
      </c>
      <c r="L4" s="48" t="s">
        <v>155</v>
      </c>
    </row>
    <row r="5" spans="1:12" x14ac:dyDescent="0.2">
      <c r="A5" s="40" t="s">
        <v>158</v>
      </c>
      <c r="B5" s="49">
        <v>37.833333333333336</v>
      </c>
      <c r="C5" s="49">
        <v>52.574999999999989</v>
      </c>
      <c r="D5" s="49">
        <v>39.487500000000004</v>
      </c>
      <c r="E5" s="49">
        <v>11.208141900098166</v>
      </c>
      <c r="F5" s="50">
        <v>2.3558124000417454E-2</v>
      </c>
      <c r="G5" s="40" t="s">
        <v>154</v>
      </c>
      <c r="H5" s="51">
        <v>0</v>
      </c>
      <c r="I5" s="52">
        <v>1.9953125594124275</v>
      </c>
      <c r="J5" s="53">
        <v>3.1937890893575162E-2</v>
      </c>
      <c r="K5" s="49">
        <v>13.253683974234821</v>
      </c>
      <c r="L5" s="48" t="s">
        <v>155</v>
      </c>
    </row>
    <row r="6" spans="1:12" x14ac:dyDescent="0.2">
      <c r="A6" s="40" t="s">
        <v>159</v>
      </c>
      <c r="B6" s="49">
        <v>46.758333333333333</v>
      </c>
      <c r="C6" s="49">
        <v>30.333333333333332</v>
      </c>
      <c r="D6" s="49">
        <v>51.533333333333353</v>
      </c>
      <c r="E6" s="49">
        <v>8.0119093695843162</v>
      </c>
      <c r="F6" s="50" t="s">
        <v>153</v>
      </c>
      <c r="G6" s="40" t="s">
        <v>154</v>
      </c>
      <c r="H6" s="51">
        <v>0</v>
      </c>
      <c r="I6" s="52">
        <v>1.5034573839456491</v>
      </c>
      <c r="J6" s="53">
        <v>0.1354506259092621</v>
      </c>
      <c r="K6" s="49">
        <v>10.914376350076683</v>
      </c>
      <c r="L6" s="48" t="s">
        <v>155</v>
      </c>
    </row>
    <row r="7" spans="1:12" x14ac:dyDescent="0.2">
      <c r="A7" s="40" t="s">
        <v>160</v>
      </c>
      <c r="B7" s="49">
        <v>52.608333333333327</v>
      </c>
      <c r="C7" s="49">
        <v>60.679166666666667</v>
      </c>
      <c r="D7" s="49">
        <v>55.445833333333326</v>
      </c>
      <c r="E7" s="49">
        <v>8.4548050749790136</v>
      </c>
      <c r="F7" s="50">
        <v>0.15690862074326126</v>
      </c>
      <c r="G7" s="40" t="s">
        <v>154</v>
      </c>
      <c r="H7" s="51">
        <v>0</v>
      </c>
      <c r="I7" s="52">
        <v>1.1502191347272896</v>
      </c>
      <c r="J7" s="53">
        <v>0.34630229999624368</v>
      </c>
      <c r="K7" s="49">
        <v>13.16805899811278</v>
      </c>
      <c r="L7" s="48" t="s">
        <v>155</v>
      </c>
    </row>
    <row r="8" spans="1:12" x14ac:dyDescent="0.2">
      <c r="A8" s="40" t="s">
        <v>161</v>
      </c>
      <c r="B8" s="49">
        <v>27.8125</v>
      </c>
      <c r="C8" s="49">
        <v>43.970833333333331</v>
      </c>
      <c r="D8" s="49">
        <v>30.574999999999999</v>
      </c>
      <c r="E8" s="49">
        <v>8.2894130188609925</v>
      </c>
      <c r="F8" s="50">
        <v>1.1507176901427577E-3</v>
      </c>
      <c r="G8" s="40" t="s">
        <v>154</v>
      </c>
      <c r="H8" s="51">
        <v>0</v>
      </c>
      <c r="I8" s="52">
        <v>0.89604809587165946</v>
      </c>
      <c r="J8" s="53">
        <v>0.59948494370441441</v>
      </c>
      <c r="K8" s="49">
        <v>14.627381097714597</v>
      </c>
      <c r="L8" s="48" t="s">
        <v>155</v>
      </c>
    </row>
    <row r="9" spans="1:12" x14ac:dyDescent="0.2">
      <c r="A9" s="40" t="s">
        <v>162</v>
      </c>
      <c r="B9" s="49">
        <v>15.079166666666666</v>
      </c>
      <c r="C9" s="49">
        <v>44.633333333333326</v>
      </c>
      <c r="D9" s="49">
        <v>11.341666666666667</v>
      </c>
      <c r="E9" s="49">
        <v>8.9795785574188418</v>
      </c>
      <c r="F9" s="50" t="s">
        <v>153</v>
      </c>
      <c r="G9" s="40" t="s">
        <v>154</v>
      </c>
      <c r="H9" s="51">
        <v>0.15277777777777779</v>
      </c>
      <c r="I9" s="52">
        <v>1.208098037547199</v>
      </c>
      <c r="J9" s="53">
        <v>0.30015303154750211</v>
      </c>
      <c r="K9" s="49">
        <v>13.646249993638902</v>
      </c>
      <c r="L9" s="48" t="s">
        <v>155</v>
      </c>
    </row>
    <row r="10" spans="1:12" x14ac:dyDescent="0.2">
      <c r="A10" s="40" t="s">
        <v>163</v>
      </c>
      <c r="B10" s="49">
        <v>0.34583333333333338</v>
      </c>
      <c r="C10" s="49">
        <v>1.3958333333333333</v>
      </c>
      <c r="D10" s="49">
        <v>22.279166666666669</v>
      </c>
      <c r="E10" s="49">
        <v>7.3335876151408925</v>
      </c>
      <c r="F10" s="50" t="s">
        <v>153</v>
      </c>
      <c r="G10" s="40" t="s">
        <v>154</v>
      </c>
      <c r="H10" s="51">
        <v>0.70833333333333337</v>
      </c>
      <c r="I10" s="52">
        <v>0.950704228168884</v>
      </c>
      <c r="J10" s="53">
        <v>0.53971107997734369</v>
      </c>
      <c r="K10" s="49">
        <v>12.563256610714715</v>
      </c>
      <c r="L10" s="48" t="s">
        <v>155</v>
      </c>
    </row>
    <row r="11" spans="1:12" x14ac:dyDescent="0.2">
      <c r="A11" s="40" t="s">
        <v>164</v>
      </c>
      <c r="B11" s="49">
        <v>29.670833333333324</v>
      </c>
      <c r="C11" s="49">
        <v>23.154166666666669</v>
      </c>
      <c r="D11" s="49">
        <v>16.895833333333332</v>
      </c>
      <c r="E11" s="49">
        <v>7.6457140525583203</v>
      </c>
      <c r="F11" s="50">
        <v>8.3005661055590985E-3</v>
      </c>
      <c r="G11" s="40" t="s">
        <v>154</v>
      </c>
      <c r="H11" s="51">
        <v>0.125</v>
      </c>
      <c r="I11" s="52">
        <v>2.2635655871930069</v>
      </c>
      <c r="J11" s="53">
        <v>1.4320646040151725E-2</v>
      </c>
      <c r="K11" s="49">
        <v>8.4884807566228204</v>
      </c>
      <c r="L11" s="48" t="s">
        <v>155</v>
      </c>
    </row>
    <row r="12" spans="1:12" x14ac:dyDescent="0.2">
      <c r="A12" s="40" t="s">
        <v>165</v>
      </c>
      <c r="B12" s="49">
        <v>7.125</v>
      </c>
      <c r="C12" s="49">
        <v>9.1041666666666696</v>
      </c>
      <c r="D12" s="49">
        <v>33.1</v>
      </c>
      <c r="E12" s="49">
        <v>9.2008258439805708</v>
      </c>
      <c r="F12" s="50" t="s">
        <v>153</v>
      </c>
      <c r="G12" s="40" t="s">
        <v>154</v>
      </c>
      <c r="H12" s="51">
        <v>0.41666666666666669</v>
      </c>
      <c r="I12" s="52">
        <v>2.6843084654144795</v>
      </c>
      <c r="J12" s="53">
        <v>4.142901424914836E-3</v>
      </c>
      <c r="K12" s="49">
        <v>9.3803503251329694</v>
      </c>
      <c r="L12" s="48" t="s">
        <v>155</v>
      </c>
    </row>
    <row r="13" spans="1:12" x14ac:dyDescent="0.2">
      <c r="A13" s="40" t="s">
        <v>166</v>
      </c>
      <c r="B13" s="49">
        <v>10.254166666666665</v>
      </c>
      <c r="C13" s="49">
        <v>11.85</v>
      </c>
      <c r="D13" s="49">
        <v>22.429166666666664</v>
      </c>
      <c r="E13" s="49">
        <v>7.9439610221658876</v>
      </c>
      <c r="F13" s="50">
        <v>8.4997654770056722E-3</v>
      </c>
      <c r="G13" s="40" t="s">
        <v>154</v>
      </c>
      <c r="H13" s="51">
        <v>0.22222222222222221</v>
      </c>
      <c r="I13" s="52">
        <v>2.0737773276763285</v>
      </c>
      <c r="J13" s="53">
        <v>2.5254103106274763E-2</v>
      </c>
      <c r="K13" s="49">
        <v>9.2143456993248751</v>
      </c>
      <c r="L13" s="48" t="s">
        <v>155</v>
      </c>
    </row>
    <row r="14" spans="1:12" x14ac:dyDescent="0.2">
      <c r="A14" s="40" t="s">
        <v>167</v>
      </c>
      <c r="B14" s="49">
        <v>35.079166666666666</v>
      </c>
      <c r="C14" s="49">
        <v>34.225000000000001</v>
      </c>
      <c r="D14" s="49">
        <v>35.083333333333336</v>
      </c>
      <c r="E14" s="49">
        <v>6.7966149397310849</v>
      </c>
      <c r="F14" s="50">
        <v>0.95560077815181532</v>
      </c>
      <c r="G14" s="40" t="s">
        <v>154</v>
      </c>
      <c r="H14" s="51">
        <v>0</v>
      </c>
      <c r="I14" s="52">
        <v>1.7359120780000539</v>
      </c>
      <c r="J14" s="53">
        <v>6.9085688293793815E-2</v>
      </c>
      <c r="K14" s="49">
        <v>8.6166263699895964</v>
      </c>
      <c r="L14" s="48" t="s">
        <v>155</v>
      </c>
    </row>
    <row r="15" spans="1:12" x14ac:dyDescent="0.2">
      <c r="A15" s="40" t="s">
        <v>168</v>
      </c>
      <c r="B15" s="49">
        <v>25.370833333333323</v>
      </c>
      <c r="C15" s="49">
        <v>17.791666666666668</v>
      </c>
      <c r="D15" s="49">
        <v>12.158333333333331</v>
      </c>
      <c r="E15" s="49">
        <v>8.2872525064120595</v>
      </c>
      <c r="F15" s="50">
        <v>1.1517259851385988E-2</v>
      </c>
      <c r="G15" s="40" t="s">
        <v>154</v>
      </c>
      <c r="H15" s="51">
        <v>0.20833333333333334</v>
      </c>
      <c r="I15" s="52">
        <v>2.6530554912132538</v>
      </c>
      <c r="J15" s="53">
        <v>4.5371874622297768E-3</v>
      </c>
      <c r="K15" s="49">
        <v>8.498570141173456</v>
      </c>
      <c r="L15" s="48" t="s">
        <v>155</v>
      </c>
    </row>
    <row r="16" spans="1:12" x14ac:dyDescent="0.2">
      <c r="A16" s="40" t="s">
        <v>169</v>
      </c>
      <c r="B16" s="49">
        <v>4.8125000000000009</v>
      </c>
      <c r="C16" s="49">
        <v>11.441666666666668</v>
      </c>
      <c r="D16" s="49">
        <v>2.2541666666666669</v>
      </c>
      <c r="E16" s="49">
        <v>7.5274122444184037</v>
      </c>
      <c r="F16" s="50">
        <v>5.1161239320852696E-2</v>
      </c>
      <c r="G16" s="40" t="s">
        <v>154</v>
      </c>
      <c r="H16" s="51">
        <v>0.69444444444444442</v>
      </c>
      <c r="I16" s="52">
        <v>4.5515401857281628</v>
      </c>
      <c r="J16" s="40" t="s">
        <v>153</v>
      </c>
      <c r="K16" s="49">
        <v>5.8935228099254129</v>
      </c>
      <c r="L16" s="48" t="s">
        <v>155</v>
      </c>
    </row>
    <row r="17" spans="1:12" x14ac:dyDescent="0.2">
      <c r="A17" s="40" t="s">
        <v>170</v>
      </c>
      <c r="B17" s="49">
        <v>51.212499999999984</v>
      </c>
      <c r="C17" s="49">
        <v>41.820833333333333</v>
      </c>
      <c r="D17" s="49">
        <v>40.712499999999999</v>
      </c>
      <c r="E17" s="49">
        <v>5.9744778928588458</v>
      </c>
      <c r="F17" s="50">
        <v>2.4208624309955216E-3</v>
      </c>
      <c r="G17" s="40" t="s">
        <v>154</v>
      </c>
      <c r="H17" s="51">
        <v>0</v>
      </c>
      <c r="I17" s="52">
        <v>1.4395093123594715</v>
      </c>
      <c r="J17" s="53">
        <v>0.16209180732689485</v>
      </c>
      <c r="K17" s="49">
        <v>8.3176602612888004</v>
      </c>
      <c r="L17" s="48" t="s">
        <v>155</v>
      </c>
    </row>
    <row r="18" spans="1:12" x14ac:dyDescent="0.2">
      <c r="A18" s="40" t="s">
        <v>171</v>
      </c>
      <c r="B18" s="49">
        <v>4.3083333333333327</v>
      </c>
      <c r="C18" s="49">
        <v>5.2750000000000004</v>
      </c>
      <c r="D18" s="49">
        <v>5.4</v>
      </c>
      <c r="E18" s="49">
        <v>1.5035067823994603</v>
      </c>
      <c r="F18" s="50">
        <v>0.27781350852185827</v>
      </c>
      <c r="G18" s="40" t="s">
        <v>154</v>
      </c>
      <c r="H18" s="51">
        <v>0.56944444444444442</v>
      </c>
      <c r="I18" s="52">
        <v>0.58778261268618359</v>
      </c>
      <c r="J18" s="53">
        <v>0.90486381772126656</v>
      </c>
      <c r="K18" s="49">
        <v>3.2757102707317944</v>
      </c>
      <c r="L18" s="48" t="s">
        <v>155</v>
      </c>
    </row>
    <row r="19" spans="1:12" x14ac:dyDescent="0.2">
      <c r="A19" s="40" t="s">
        <v>172</v>
      </c>
      <c r="B19" s="49">
        <v>10.512499999999999</v>
      </c>
      <c r="C19" s="49">
        <v>12.5</v>
      </c>
      <c r="D19" s="49">
        <v>20.670833333333338</v>
      </c>
      <c r="E19" s="49">
        <v>6.7369621976981762</v>
      </c>
      <c r="F19" s="50">
        <v>1.1613556104358826E-2</v>
      </c>
      <c r="G19" s="40" t="s">
        <v>154</v>
      </c>
      <c r="H19" s="51">
        <v>0.19444444444444445</v>
      </c>
      <c r="I19" s="52">
        <v>1.9487417585535038</v>
      </c>
      <c r="J19" s="53">
        <v>3.6709082717008248E-2</v>
      </c>
      <c r="K19" s="49">
        <v>8.0611206830481414</v>
      </c>
      <c r="L19" s="48" t="s">
        <v>155</v>
      </c>
    </row>
    <row r="20" spans="1:12" x14ac:dyDescent="0.2">
      <c r="A20" s="40" t="s">
        <v>173</v>
      </c>
      <c r="B20" s="49">
        <v>25.604166666666668</v>
      </c>
      <c r="C20" s="49">
        <v>19.862500000000001</v>
      </c>
      <c r="D20" s="49">
        <v>14.183333333333332</v>
      </c>
      <c r="E20" s="49">
        <v>5.8052626438339328</v>
      </c>
      <c r="F20" s="50">
        <v>2.0344599488128739E-3</v>
      </c>
      <c r="G20" s="40" t="s">
        <v>154</v>
      </c>
      <c r="H20" s="51">
        <v>0.1388888888888889</v>
      </c>
      <c r="I20" s="52">
        <v>1.1464784677651469</v>
      </c>
      <c r="J20" s="53">
        <v>0.34945151834128774</v>
      </c>
      <c r="K20" s="49">
        <v>9.0562286730061068</v>
      </c>
      <c r="L20" s="48" t="s">
        <v>155</v>
      </c>
    </row>
    <row r="21" spans="1:12" x14ac:dyDescent="0.2">
      <c r="A21" s="40" t="s">
        <v>174</v>
      </c>
      <c r="B21" s="49">
        <v>5.1333333333333329</v>
      </c>
      <c r="C21" s="49">
        <v>7.5</v>
      </c>
      <c r="D21" s="49">
        <v>23.895833333333332</v>
      </c>
      <c r="E21" s="49">
        <v>7.015810101291164</v>
      </c>
      <c r="F21" s="50" t="s">
        <v>153</v>
      </c>
      <c r="G21" s="40" t="s">
        <v>154</v>
      </c>
      <c r="H21" s="51">
        <v>0.47222222222222221</v>
      </c>
      <c r="I21" s="52">
        <v>1.4602414449049399</v>
      </c>
      <c r="J21" s="53">
        <v>0.15297852411645613</v>
      </c>
      <c r="K21" s="49">
        <v>9.6978161917459182</v>
      </c>
      <c r="L21" s="48" t="s">
        <v>155</v>
      </c>
    </row>
    <row r="22" spans="1:12" x14ac:dyDescent="0.2">
      <c r="A22" s="40" t="s">
        <v>175</v>
      </c>
      <c r="B22" s="49">
        <v>20.062500000000004</v>
      </c>
      <c r="C22" s="49">
        <v>12.758333333333331</v>
      </c>
      <c r="D22" s="49">
        <v>10.741666666666665</v>
      </c>
      <c r="E22" s="49">
        <v>6.5398960037773683</v>
      </c>
      <c r="F22" s="50">
        <v>1.8154686105672054E-2</v>
      </c>
      <c r="G22" s="40" t="s">
        <v>154</v>
      </c>
      <c r="H22" s="51">
        <v>0.25</v>
      </c>
      <c r="I22" s="52">
        <v>3.523552971677403</v>
      </c>
      <c r="J22" s="53">
        <v>3.9778507061787651E-4</v>
      </c>
      <c r="K22" s="49">
        <v>5.8195432237704958</v>
      </c>
      <c r="L22" s="48" t="s">
        <v>155</v>
      </c>
    </row>
    <row r="23" spans="1:12" x14ac:dyDescent="0.2">
      <c r="A23" s="40" t="s">
        <v>176</v>
      </c>
      <c r="B23" s="49">
        <v>8.7291666666666661</v>
      </c>
      <c r="C23" s="49">
        <v>6.6791666666666671</v>
      </c>
      <c r="D23" s="49">
        <v>7.7375000000000007</v>
      </c>
      <c r="E23" s="49">
        <v>2.9536255297506129</v>
      </c>
      <c r="F23" s="50">
        <v>0.37144769337943617</v>
      </c>
      <c r="G23" s="40" t="s">
        <v>154</v>
      </c>
      <c r="H23" s="51">
        <v>0.45833333333333331</v>
      </c>
      <c r="I23" s="52">
        <v>0.89641950215553445</v>
      </c>
      <c r="J23" s="53">
        <v>0.59907399300638609</v>
      </c>
      <c r="K23" s="49">
        <v>5.2108460605420568</v>
      </c>
      <c r="L23" s="48" t="s">
        <v>155</v>
      </c>
    </row>
    <row r="24" spans="1:12" x14ac:dyDescent="0.2">
      <c r="A24" s="40" t="s">
        <v>177</v>
      </c>
      <c r="B24" s="49">
        <v>24.824999999999992</v>
      </c>
      <c r="C24" s="49">
        <v>25.425000000000001</v>
      </c>
      <c r="D24" s="49">
        <v>28.741666666666671</v>
      </c>
      <c r="E24" s="49">
        <v>9.2305844582581855</v>
      </c>
      <c r="F24" s="50">
        <v>0.64382053508964676</v>
      </c>
      <c r="G24" s="40" t="s">
        <v>154</v>
      </c>
      <c r="H24" s="51">
        <v>0</v>
      </c>
      <c r="I24" s="52">
        <v>2.4855464010888171</v>
      </c>
      <c r="J24" s="53">
        <v>7.4130162381959531E-3</v>
      </c>
      <c r="K24" s="49">
        <v>9.7797267628271118</v>
      </c>
      <c r="L24" s="48" t="s">
        <v>155</v>
      </c>
    </row>
    <row r="25" spans="1:12" x14ac:dyDescent="0.2">
      <c r="A25" s="40" t="s">
        <v>178</v>
      </c>
      <c r="B25" s="49">
        <v>42.216666666666669</v>
      </c>
      <c r="C25" s="49">
        <v>42.658333333333331</v>
      </c>
      <c r="D25" s="49">
        <v>44.183333333333337</v>
      </c>
      <c r="E25" s="49">
        <v>7.1221644621290547</v>
      </c>
      <c r="F25" s="50">
        <v>0.83602907955773609</v>
      </c>
      <c r="G25" s="40" t="s">
        <v>154</v>
      </c>
      <c r="H25" s="51">
        <v>0</v>
      </c>
      <c r="I25" s="52">
        <v>0.6099783914129826</v>
      </c>
      <c r="J25" s="53">
        <v>0.88855880963440914</v>
      </c>
      <c r="K25" s="49">
        <v>15.232220965950981</v>
      </c>
      <c r="L25" s="48" t="s">
        <v>155</v>
      </c>
    </row>
    <row r="26" spans="1:12" x14ac:dyDescent="0.2">
      <c r="A26" s="40" t="s">
        <v>179</v>
      </c>
      <c r="B26" s="49">
        <v>27.375</v>
      </c>
      <c r="C26" s="49">
        <v>52.599999999999987</v>
      </c>
      <c r="D26" s="49">
        <v>33.587500000000006</v>
      </c>
      <c r="E26" s="49">
        <v>8.5348730485990423</v>
      </c>
      <c r="F26" s="50" t="s">
        <v>153</v>
      </c>
      <c r="G26" s="40" t="s">
        <v>154</v>
      </c>
      <c r="H26" s="51">
        <v>0</v>
      </c>
      <c r="I26" s="52">
        <v>1.6990010028285929</v>
      </c>
      <c r="J26" s="53">
        <v>7.7004927617290789E-2</v>
      </c>
      <c r="K26" s="49">
        <v>10.93726428317439</v>
      </c>
      <c r="L26" s="48" t="s">
        <v>155</v>
      </c>
    </row>
    <row r="27" spans="1:12" x14ac:dyDescent="0.2">
      <c r="A27" s="40" t="s">
        <v>180</v>
      </c>
      <c r="B27" s="49">
        <v>35.299999999999997</v>
      </c>
      <c r="C27" s="49">
        <v>44.854166666666664</v>
      </c>
      <c r="D27" s="49">
        <v>35.612500000000004</v>
      </c>
      <c r="E27" s="49">
        <v>6.9457290869911201</v>
      </c>
      <c r="F27" s="50">
        <v>1.3641483830078273E-2</v>
      </c>
      <c r="G27" s="40" t="s">
        <v>154</v>
      </c>
      <c r="H27" s="51">
        <v>0</v>
      </c>
      <c r="I27" s="52">
        <v>1.0010378937808238</v>
      </c>
      <c r="J27" s="53">
        <v>0.48658324207534726</v>
      </c>
      <c r="K27" s="49">
        <v>11.595808629749714</v>
      </c>
      <c r="L27" s="48" t="s">
        <v>155</v>
      </c>
    </row>
    <row r="28" spans="1:12" x14ac:dyDescent="0.2">
      <c r="A28" s="40" t="s">
        <v>181</v>
      </c>
      <c r="B28" s="49">
        <v>44.329166666666673</v>
      </c>
      <c r="C28" s="49">
        <v>46.691666666666663</v>
      </c>
      <c r="D28" s="49">
        <v>44.166666666666657</v>
      </c>
      <c r="E28" s="49">
        <v>9.2624252856757874</v>
      </c>
      <c r="F28" s="50">
        <v>0.82000057381030722</v>
      </c>
      <c r="G28" s="40" t="s">
        <v>154</v>
      </c>
      <c r="H28" s="51">
        <v>0</v>
      </c>
      <c r="I28" s="52">
        <v>1.5783685752914483</v>
      </c>
      <c r="J28" s="53">
        <v>0.10936219854155037</v>
      </c>
      <c r="K28" s="49">
        <v>12.31484537729418</v>
      </c>
      <c r="L28" s="48" t="s">
        <v>155</v>
      </c>
    </row>
    <row r="29" spans="1:12" x14ac:dyDescent="0.2">
      <c r="A29" s="40" t="s">
        <v>182</v>
      </c>
      <c r="B29" s="49">
        <v>26.533333333333331</v>
      </c>
      <c r="C29" s="49">
        <v>29.416666666666668</v>
      </c>
      <c r="D29" s="49">
        <v>28.479166666666668</v>
      </c>
      <c r="E29" s="49">
        <v>6.8581753759687594</v>
      </c>
      <c r="F29" s="50">
        <v>0.67796766619927562</v>
      </c>
      <c r="G29" s="40" t="s">
        <v>154</v>
      </c>
      <c r="H29" s="51">
        <v>2.7777777777777776E-2</v>
      </c>
      <c r="I29" s="52">
        <v>0.94053632648886998</v>
      </c>
      <c r="J29" s="53">
        <v>0.55069812045204958</v>
      </c>
      <c r="K29" s="49">
        <v>11.812158284298992</v>
      </c>
      <c r="L29" s="48" t="s">
        <v>155</v>
      </c>
    </row>
    <row r="30" spans="1:12" x14ac:dyDescent="0.2">
      <c r="A30" s="40" t="s">
        <v>183</v>
      </c>
      <c r="B30" s="49">
        <v>5.3124999999999991</v>
      </c>
      <c r="C30" s="49">
        <v>8.2416666666666689</v>
      </c>
      <c r="D30" s="49">
        <v>8.6333333333333346</v>
      </c>
      <c r="E30" s="49">
        <v>3.1080217536355645</v>
      </c>
      <c r="F30" s="50">
        <v>7.428065655188594E-2</v>
      </c>
      <c r="G30" s="40" t="s">
        <v>154</v>
      </c>
      <c r="H30" s="51">
        <v>0.59722222222222221</v>
      </c>
      <c r="I30" s="52">
        <v>0.41102291429221594</v>
      </c>
      <c r="J30" s="53">
        <v>0.98472146437593244</v>
      </c>
      <c r="K30" s="49">
        <v>8.0976591267682689</v>
      </c>
      <c r="L30" s="48" t="s">
        <v>155</v>
      </c>
    </row>
    <row r="31" spans="1:12" x14ac:dyDescent="0.2">
      <c r="A31" s="40" t="s">
        <v>184</v>
      </c>
      <c r="B31" s="49">
        <v>44.070833333333347</v>
      </c>
      <c r="C31" s="49">
        <v>31.462500000000006</v>
      </c>
      <c r="D31" s="49">
        <v>32.037500000000001</v>
      </c>
      <c r="E31" s="49">
        <v>9.4642444280922255</v>
      </c>
      <c r="F31" s="50">
        <v>1.7773756104716577E-2</v>
      </c>
      <c r="G31" s="40" t="s">
        <v>154</v>
      </c>
      <c r="H31" s="51">
        <v>2.7777777777777776E-2</v>
      </c>
      <c r="I31" s="52">
        <v>1.6925482704556447</v>
      </c>
      <c r="J31" s="53">
        <v>7.8475914795960305E-2</v>
      </c>
      <c r="K31" s="49">
        <v>12.151331659991484</v>
      </c>
      <c r="L31" s="48" t="s">
        <v>155</v>
      </c>
    </row>
    <row r="32" spans="1:12" x14ac:dyDescent="0.2">
      <c r="A32" s="40" t="s">
        <v>185</v>
      </c>
      <c r="B32" s="49">
        <v>10.362500000000001</v>
      </c>
      <c r="C32" s="49">
        <v>10.708333333333334</v>
      </c>
      <c r="D32" s="49">
        <v>9.3416666666666668</v>
      </c>
      <c r="E32" s="49">
        <v>6.5988559136955169</v>
      </c>
      <c r="F32" s="50">
        <v>0.90547869610920184</v>
      </c>
      <c r="G32" s="40" t="s">
        <v>154</v>
      </c>
      <c r="H32" s="51">
        <v>0.54166666666666663</v>
      </c>
      <c r="I32" s="52">
        <v>1.4605036981180881</v>
      </c>
      <c r="J32" s="53">
        <v>0.15286624955088549</v>
      </c>
      <c r="K32" s="49">
        <v>9.1206496479143429</v>
      </c>
      <c r="L32" s="48" t="s">
        <v>155</v>
      </c>
    </row>
    <row r="33" spans="1:12" x14ac:dyDescent="0.2">
      <c r="A33" s="40" t="s">
        <v>186</v>
      </c>
      <c r="B33" s="49">
        <v>4.6875</v>
      </c>
      <c r="C33" s="49">
        <v>5.5291666666666677</v>
      </c>
      <c r="D33" s="49">
        <v>7.2166666666666677</v>
      </c>
      <c r="E33" s="49">
        <v>3.8209459327391779</v>
      </c>
      <c r="F33" s="50">
        <v>0.39206385605218086</v>
      </c>
      <c r="G33" s="40" t="s">
        <v>154</v>
      </c>
      <c r="H33" s="51">
        <v>0.58333333333333337</v>
      </c>
      <c r="I33" s="52">
        <v>0.9599879188599687</v>
      </c>
      <c r="J33" s="53">
        <v>0.52974647549022547</v>
      </c>
      <c r="K33" s="49">
        <v>6.5139806911322982</v>
      </c>
      <c r="L33" s="48" t="s">
        <v>155</v>
      </c>
    </row>
    <row r="34" spans="1:12" x14ac:dyDescent="0.2">
      <c r="A34" s="40" t="s">
        <v>187</v>
      </c>
      <c r="B34" s="49">
        <v>14.783333333333331</v>
      </c>
      <c r="C34" s="49">
        <v>12.2125</v>
      </c>
      <c r="D34" s="49">
        <v>8.5333333333333332</v>
      </c>
      <c r="E34" s="49">
        <v>5.1022555824475813</v>
      </c>
      <c r="F34" s="50">
        <v>5.751760867340662E-2</v>
      </c>
      <c r="G34" s="40" t="s">
        <v>154</v>
      </c>
      <c r="H34" s="51">
        <v>0.30555555555555558</v>
      </c>
      <c r="I34" s="52">
        <v>1.40048164272695</v>
      </c>
      <c r="J34" s="53">
        <v>0.18056640318994258</v>
      </c>
      <c r="K34" s="49">
        <v>7.2016491166954193</v>
      </c>
      <c r="L34" s="48" t="s">
        <v>155</v>
      </c>
    </row>
    <row r="35" spans="1:12" x14ac:dyDescent="0.2">
      <c r="A35" s="40" t="s">
        <v>188</v>
      </c>
      <c r="B35" s="49">
        <v>18.320833333333336</v>
      </c>
      <c r="C35" s="49">
        <v>13.987500000000001</v>
      </c>
      <c r="D35" s="49">
        <v>11.145833333333336</v>
      </c>
      <c r="E35" s="49">
        <v>5.0975104484503602</v>
      </c>
      <c r="F35" s="50">
        <v>2.6114532963595519E-2</v>
      </c>
      <c r="G35" s="40" t="s">
        <v>154</v>
      </c>
      <c r="H35" s="51">
        <v>0.2638888888888889</v>
      </c>
      <c r="I35" s="52">
        <v>1.7651815141442015</v>
      </c>
      <c r="J35" s="53">
        <v>6.3369526763814521E-2</v>
      </c>
      <c r="K35" s="49">
        <v>6.4087288564547302</v>
      </c>
      <c r="L35" s="48" t="s">
        <v>155</v>
      </c>
    </row>
    <row r="36" spans="1:12" x14ac:dyDescent="0.2">
      <c r="A36" s="40" t="s">
        <v>189</v>
      </c>
      <c r="B36" s="49">
        <v>6.8</v>
      </c>
      <c r="C36" s="49">
        <v>8.0749999999999993</v>
      </c>
      <c r="D36" s="49">
        <v>15.087499999999999</v>
      </c>
      <c r="E36" s="49">
        <v>6.0159776067355688</v>
      </c>
      <c r="F36" s="50">
        <v>1.9515802886420346E-2</v>
      </c>
      <c r="G36" s="40" t="s">
        <v>154</v>
      </c>
      <c r="H36" s="51">
        <v>0.34722222222222221</v>
      </c>
      <c r="I36" s="52">
        <v>2.1576303446675791</v>
      </c>
      <c r="J36" s="53">
        <v>1.9650220924451185E-2</v>
      </c>
      <c r="K36" s="49">
        <v>6.8411033060789501</v>
      </c>
      <c r="L36" s="48" t="s">
        <v>155</v>
      </c>
    </row>
    <row r="37" spans="1:12" x14ac:dyDescent="0.2">
      <c r="A37" s="40" t="s">
        <v>190</v>
      </c>
      <c r="B37" s="49">
        <v>3.8208333333333329</v>
      </c>
      <c r="C37" s="49">
        <v>5.6833333333333336</v>
      </c>
      <c r="D37" s="49">
        <v>16.512500000000003</v>
      </c>
      <c r="E37" s="49">
        <v>4.4273938797207038</v>
      </c>
      <c r="F37" s="50" t="s">
        <v>153</v>
      </c>
      <c r="G37" s="40" t="s">
        <v>154</v>
      </c>
      <c r="H37" s="51">
        <v>0.54166666666666663</v>
      </c>
      <c r="I37" s="52">
        <v>0.57403126365833357</v>
      </c>
      <c r="J37" s="53">
        <v>0.91427820730227705</v>
      </c>
      <c r="K37" s="49">
        <v>9.7608771236104843</v>
      </c>
      <c r="L37" s="48" t="s">
        <v>155</v>
      </c>
    </row>
    <row r="38" spans="1:12" x14ac:dyDescent="0.2">
      <c r="A38" s="40" t="s">
        <v>191</v>
      </c>
      <c r="B38" s="49">
        <v>5.3916666666666657</v>
      </c>
      <c r="C38" s="49">
        <v>10.500000000000002</v>
      </c>
      <c r="D38" s="49">
        <v>7.1875000000000009</v>
      </c>
      <c r="E38" s="49">
        <v>6.8724549752951267</v>
      </c>
      <c r="F38" s="50">
        <v>0.31357539970369686</v>
      </c>
      <c r="G38" s="40" t="s">
        <v>154</v>
      </c>
      <c r="H38" s="51">
        <v>0.59722222222222221</v>
      </c>
      <c r="I38" s="52">
        <v>2.944699238627007</v>
      </c>
      <c r="J38" s="53">
        <v>1.9608794101968648E-3</v>
      </c>
      <c r="K38" s="49">
        <v>6.6895959851432414</v>
      </c>
      <c r="L38" s="48" t="s">
        <v>155</v>
      </c>
    </row>
    <row r="39" spans="1:12" x14ac:dyDescent="0.2">
      <c r="A39" s="40" t="s">
        <v>192</v>
      </c>
      <c r="B39" s="49">
        <v>4.4666666666666668</v>
      </c>
      <c r="C39" s="49">
        <v>6.7208333333333341</v>
      </c>
      <c r="D39" s="49">
        <v>3.7333333333333338</v>
      </c>
      <c r="E39" s="49">
        <v>5.0329438336570762</v>
      </c>
      <c r="F39" s="50">
        <v>0.45211283237089861</v>
      </c>
      <c r="G39" s="40" t="s">
        <v>154</v>
      </c>
      <c r="H39" s="51">
        <v>0.79166666666666663</v>
      </c>
      <c r="I39" s="52">
        <v>2.7761502198393453</v>
      </c>
      <c r="J39" s="53">
        <v>3.1759166991660458E-3</v>
      </c>
      <c r="K39" s="49">
        <v>5.0455563507792665</v>
      </c>
      <c r="L39" s="48" t="s">
        <v>155</v>
      </c>
    </row>
    <row r="40" spans="1:12" x14ac:dyDescent="0.2">
      <c r="A40" s="40" t="s">
        <v>193</v>
      </c>
      <c r="B40" s="49">
        <v>28.174999999999997</v>
      </c>
      <c r="C40" s="49">
        <v>41.68333333333333</v>
      </c>
      <c r="D40" s="49">
        <v>28.637499999999999</v>
      </c>
      <c r="E40" s="49">
        <v>10.356079203003629</v>
      </c>
      <c r="F40" s="50">
        <v>1.9733202976825598E-2</v>
      </c>
      <c r="G40" s="40" t="s">
        <v>154</v>
      </c>
      <c r="H40" s="51">
        <v>2.7777777777777776E-2</v>
      </c>
      <c r="I40" s="52">
        <v>2.4668422177350453</v>
      </c>
      <c r="J40" s="53">
        <v>7.8334921536607986E-3</v>
      </c>
      <c r="K40" s="49">
        <v>11.013697280104298</v>
      </c>
      <c r="L40" s="48" t="s">
        <v>155</v>
      </c>
    </row>
    <row r="41" spans="1:12" x14ac:dyDescent="0.2">
      <c r="A41" s="40" t="s">
        <v>194</v>
      </c>
      <c r="B41" s="49">
        <v>30.179166666666664</v>
      </c>
      <c r="C41" s="49">
        <v>30.98333333333332</v>
      </c>
      <c r="D41" s="49">
        <v>26.029166666666665</v>
      </c>
      <c r="E41" s="49">
        <v>6.7891648474618611</v>
      </c>
      <c r="F41" s="50">
        <v>0.28768291387155964</v>
      </c>
      <c r="G41" s="40" t="s">
        <v>154</v>
      </c>
      <c r="H41" s="51">
        <v>2.7777777777777776E-2</v>
      </c>
      <c r="I41" s="52">
        <v>1.4742083238529538</v>
      </c>
      <c r="J41" s="53">
        <v>0.14710134305511724</v>
      </c>
      <c r="K41" s="49">
        <v>9.33996788003045</v>
      </c>
      <c r="L41" s="48" t="s">
        <v>155</v>
      </c>
    </row>
  </sheetData>
  <conditionalFormatting sqref="F2:F41">
    <cfRule type="cellIs" dxfId="1" priority="1" stopIfTrue="1" operator="equal">
      <formula>"&lt;.0001"</formula>
    </cfRule>
  </conditionalFormatting>
  <conditionalFormatting sqref="J2:J41">
    <cfRule type="cellIs" dxfId="0" priority="2" stopIfTrue="1" operator="equal">
      <formula>"&lt;.0001"</formula>
    </cfRule>
  </conditionalFormatting>
  <pageMargins left="0.75" right="0.75" top="1" bottom="1" header="0.5" footer="0.5"/>
  <headerFooter alignWithMargins="0"/>
  <legacy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4F20F-2A5C-4C04-B93E-EE68F396FB13}">
  <sheetPr>
    <tabColor rgb="FF006666"/>
  </sheetPr>
  <dimension ref="A1:C50"/>
  <sheetViews>
    <sheetView tabSelected="1" workbookViewId="0">
      <selection activeCell="H17" sqref="H17"/>
    </sheetView>
  </sheetViews>
  <sheetFormatPr defaultRowHeight="15" x14ac:dyDescent="0.25"/>
  <cols>
    <col min="1" max="1" width="14.7109375" customWidth="1"/>
    <col min="2" max="2" width="71.42578125" customWidth="1"/>
  </cols>
  <sheetData>
    <row r="1" spans="1:3" ht="33" customHeight="1" thickBot="1" x14ac:dyDescent="0.3">
      <c r="A1" s="55" t="s">
        <v>197</v>
      </c>
      <c r="B1" s="55" t="s">
        <v>198</v>
      </c>
      <c r="C1" s="55" t="s">
        <v>199</v>
      </c>
    </row>
    <row r="2" spans="1:3" ht="33" customHeight="1" thickTop="1" thickBot="1" x14ac:dyDescent="0.3">
      <c r="A2" s="56" t="s">
        <v>200</v>
      </c>
      <c r="B2" s="64"/>
      <c r="C2" s="65"/>
    </row>
    <row r="3" spans="1:3" ht="33" customHeight="1" thickBot="1" x14ac:dyDescent="0.3">
      <c r="A3" s="56" t="s">
        <v>201</v>
      </c>
      <c r="B3" s="56" t="s">
        <v>202</v>
      </c>
      <c r="C3" s="56" t="s">
        <v>203</v>
      </c>
    </row>
    <row r="4" spans="1:3" ht="33" customHeight="1" thickBot="1" x14ac:dyDescent="0.3">
      <c r="A4" s="56" t="s">
        <v>204</v>
      </c>
      <c r="B4" s="56" t="s">
        <v>205</v>
      </c>
      <c r="C4" s="56" t="s">
        <v>206</v>
      </c>
    </row>
    <row r="5" spans="1:3" ht="33" customHeight="1" thickBot="1" x14ac:dyDescent="0.3">
      <c r="A5" s="56" t="s">
        <v>207</v>
      </c>
      <c r="B5" s="56" t="s">
        <v>208</v>
      </c>
      <c r="C5" s="56" t="s">
        <v>209</v>
      </c>
    </row>
    <row r="6" spans="1:3" ht="33" customHeight="1" thickBot="1" x14ac:dyDescent="0.3">
      <c r="A6" s="56" t="s">
        <v>210</v>
      </c>
      <c r="B6" s="56" t="s">
        <v>211</v>
      </c>
      <c r="C6" s="56" t="s">
        <v>212</v>
      </c>
    </row>
    <row r="7" spans="1:3" ht="33" customHeight="1" thickBot="1" x14ac:dyDescent="0.3">
      <c r="A7" s="56" t="s">
        <v>213</v>
      </c>
      <c r="B7" s="56" t="s">
        <v>214</v>
      </c>
      <c r="C7" s="56" t="s">
        <v>215</v>
      </c>
    </row>
    <row r="8" spans="1:3" ht="33" customHeight="1" thickBot="1" x14ac:dyDescent="0.3">
      <c r="A8" s="56" t="s">
        <v>216</v>
      </c>
      <c r="B8" s="56" t="s">
        <v>217</v>
      </c>
      <c r="C8" s="56" t="s">
        <v>215</v>
      </c>
    </row>
    <row r="9" spans="1:3" ht="33" customHeight="1" thickBot="1" x14ac:dyDescent="0.3">
      <c r="A9" s="56" t="s">
        <v>218</v>
      </c>
      <c r="B9" s="56" t="s">
        <v>219</v>
      </c>
      <c r="C9" s="56" t="s">
        <v>212</v>
      </c>
    </row>
    <row r="10" spans="1:3" ht="33" customHeight="1" thickBot="1" x14ac:dyDescent="0.3">
      <c r="A10" s="56" t="s">
        <v>220</v>
      </c>
      <c r="B10" s="56" t="s">
        <v>221</v>
      </c>
      <c r="C10" s="56" t="s">
        <v>215</v>
      </c>
    </row>
    <row r="11" spans="1:3" ht="33" customHeight="1" thickBot="1" x14ac:dyDescent="0.3">
      <c r="A11" s="56" t="s">
        <v>222</v>
      </c>
      <c r="B11" s="56" t="s">
        <v>223</v>
      </c>
      <c r="C11" s="56" t="s">
        <v>224</v>
      </c>
    </row>
    <row r="12" spans="1:3" ht="33" customHeight="1" thickBot="1" x14ac:dyDescent="0.3">
      <c r="A12" s="56" t="s">
        <v>225</v>
      </c>
      <c r="B12" s="66"/>
      <c r="C12" s="67"/>
    </row>
    <row r="13" spans="1:3" ht="33" customHeight="1" thickBot="1" x14ac:dyDescent="0.3">
      <c r="A13" s="56" t="s">
        <v>226</v>
      </c>
      <c r="B13" s="56" t="s">
        <v>227</v>
      </c>
      <c r="C13" s="56" t="s">
        <v>215</v>
      </c>
    </row>
    <row r="14" spans="1:3" ht="33" customHeight="1" thickBot="1" x14ac:dyDescent="0.3">
      <c r="A14" s="56" t="s">
        <v>228</v>
      </c>
      <c r="B14" s="56" t="s">
        <v>229</v>
      </c>
      <c r="C14" s="56" t="s">
        <v>215</v>
      </c>
    </row>
    <row r="15" spans="1:3" ht="33" customHeight="1" thickBot="1" x14ac:dyDescent="0.3">
      <c r="A15" s="56" t="s">
        <v>230</v>
      </c>
      <c r="B15" s="56" t="s">
        <v>231</v>
      </c>
      <c r="C15" s="56" t="s">
        <v>215</v>
      </c>
    </row>
    <row r="16" spans="1:3" ht="33" customHeight="1" thickBot="1" x14ac:dyDescent="0.3">
      <c r="A16" s="56" t="s">
        <v>232</v>
      </c>
      <c r="B16" s="56" t="s">
        <v>233</v>
      </c>
      <c r="C16" s="56" t="s">
        <v>215</v>
      </c>
    </row>
    <row r="17" spans="1:3" ht="33" customHeight="1" thickBot="1" x14ac:dyDescent="0.3">
      <c r="A17" s="56" t="s">
        <v>234</v>
      </c>
      <c r="B17" s="56" t="s">
        <v>235</v>
      </c>
      <c r="C17" s="56" t="s">
        <v>215</v>
      </c>
    </row>
    <row r="18" spans="1:3" ht="33" customHeight="1" thickBot="1" x14ac:dyDescent="0.3">
      <c r="A18" s="56" t="s">
        <v>236</v>
      </c>
      <c r="B18" s="56" t="s">
        <v>237</v>
      </c>
      <c r="C18" s="56" t="s">
        <v>215</v>
      </c>
    </row>
    <row r="19" spans="1:3" ht="33" customHeight="1" thickBot="1" x14ac:dyDescent="0.3">
      <c r="A19" s="56" t="s">
        <v>238</v>
      </c>
      <c r="B19" s="56"/>
      <c r="C19" s="56"/>
    </row>
    <row r="20" spans="1:3" ht="33" customHeight="1" x14ac:dyDescent="0.25">
      <c r="A20" s="60" t="s">
        <v>239</v>
      </c>
      <c r="B20" s="62" t="s">
        <v>240</v>
      </c>
      <c r="C20" s="57" t="s">
        <v>241</v>
      </c>
    </row>
    <row r="21" spans="1:3" ht="33" customHeight="1" x14ac:dyDescent="0.25">
      <c r="A21" s="68"/>
      <c r="B21" s="69"/>
      <c r="C21" s="57"/>
    </row>
    <row r="22" spans="1:3" ht="33" customHeight="1" thickBot="1" x14ac:dyDescent="0.3">
      <c r="A22" s="61"/>
      <c r="B22" s="63"/>
      <c r="C22" s="56" t="s">
        <v>242</v>
      </c>
    </row>
    <row r="23" spans="1:3" ht="33" customHeight="1" thickBot="1" x14ac:dyDescent="0.3">
      <c r="A23" s="56" t="s">
        <v>243</v>
      </c>
      <c r="B23" s="56" t="s">
        <v>244</v>
      </c>
      <c r="C23" s="56" t="s">
        <v>215</v>
      </c>
    </row>
    <row r="24" spans="1:3" ht="33" customHeight="1" thickBot="1" x14ac:dyDescent="0.3">
      <c r="A24" s="56" t="s">
        <v>245</v>
      </c>
      <c r="B24" s="56" t="s">
        <v>246</v>
      </c>
      <c r="C24" s="56" t="s">
        <v>215</v>
      </c>
    </row>
    <row r="25" spans="1:3" ht="33" customHeight="1" thickBot="1" x14ac:dyDescent="0.3">
      <c r="A25" s="56" t="s">
        <v>228</v>
      </c>
      <c r="B25" s="56" t="s">
        <v>247</v>
      </c>
      <c r="C25" s="56" t="s">
        <v>215</v>
      </c>
    </row>
    <row r="26" spans="1:3" ht="33" customHeight="1" thickBot="1" x14ac:dyDescent="0.3">
      <c r="A26" s="56" t="s">
        <v>230</v>
      </c>
      <c r="B26" s="56" t="s">
        <v>248</v>
      </c>
      <c r="C26" s="56" t="s">
        <v>215</v>
      </c>
    </row>
    <row r="27" spans="1:3" ht="33" customHeight="1" thickBot="1" x14ac:dyDescent="0.3">
      <c r="A27" s="56" t="s">
        <v>234</v>
      </c>
      <c r="B27" s="56" t="s">
        <v>249</v>
      </c>
      <c r="C27" s="56" t="s">
        <v>215</v>
      </c>
    </row>
    <row r="28" spans="1:3" ht="33" customHeight="1" thickBot="1" x14ac:dyDescent="0.3">
      <c r="A28" s="56" t="s">
        <v>250</v>
      </c>
      <c r="B28" s="56" t="s">
        <v>251</v>
      </c>
      <c r="C28" s="56" t="s">
        <v>215</v>
      </c>
    </row>
    <row r="29" spans="1:3" ht="33" customHeight="1" thickBot="1" x14ac:dyDescent="0.3">
      <c r="A29" s="56" t="s">
        <v>252</v>
      </c>
      <c r="B29" s="56"/>
      <c r="C29" s="56"/>
    </row>
    <row r="30" spans="1:3" ht="33" customHeight="1" x14ac:dyDescent="0.25">
      <c r="A30" s="60" t="s">
        <v>253</v>
      </c>
      <c r="B30" s="62" t="s">
        <v>254</v>
      </c>
      <c r="C30" s="62" t="s">
        <v>255</v>
      </c>
    </row>
    <row r="31" spans="1:3" ht="33" customHeight="1" thickBot="1" x14ac:dyDescent="0.3">
      <c r="A31" s="61"/>
      <c r="B31" s="63"/>
      <c r="C31" s="63"/>
    </row>
    <row r="32" spans="1:3" ht="33" customHeight="1" thickBot="1" x14ac:dyDescent="0.3">
      <c r="A32" s="56" t="s">
        <v>256</v>
      </c>
      <c r="B32" s="56" t="s">
        <v>257</v>
      </c>
      <c r="C32" s="56" t="s">
        <v>258</v>
      </c>
    </row>
    <row r="33" spans="1:3" ht="33" customHeight="1" thickBot="1" x14ac:dyDescent="0.3">
      <c r="A33" s="56" t="s">
        <v>259</v>
      </c>
      <c r="B33" s="56" t="s">
        <v>260</v>
      </c>
      <c r="C33" s="56" t="s">
        <v>212</v>
      </c>
    </row>
    <row r="34" spans="1:3" ht="33" customHeight="1" x14ac:dyDescent="0.25">
      <c r="A34" s="60" t="s">
        <v>261</v>
      </c>
      <c r="B34" s="62" t="s">
        <v>262</v>
      </c>
      <c r="C34" s="62" t="s">
        <v>215</v>
      </c>
    </row>
    <row r="35" spans="1:3" ht="33" customHeight="1" thickBot="1" x14ac:dyDescent="0.3">
      <c r="A35" s="61"/>
      <c r="B35" s="63"/>
      <c r="C35" s="63"/>
    </row>
    <row r="36" spans="1:3" ht="33" customHeight="1" thickBot="1" x14ac:dyDescent="0.3">
      <c r="A36" s="56" t="s">
        <v>263</v>
      </c>
      <c r="B36" s="56" t="s">
        <v>264</v>
      </c>
      <c r="C36" s="56" t="s">
        <v>265</v>
      </c>
    </row>
    <row r="37" spans="1:3" ht="33" customHeight="1" thickBot="1" x14ac:dyDescent="0.3">
      <c r="A37" s="56" t="s">
        <v>266</v>
      </c>
      <c r="B37" s="56" t="s">
        <v>267</v>
      </c>
      <c r="C37" s="56" t="s">
        <v>215</v>
      </c>
    </row>
    <row r="38" spans="1:3" ht="33" customHeight="1" thickBot="1" x14ac:dyDescent="0.3">
      <c r="A38" s="56" t="s">
        <v>268</v>
      </c>
      <c r="B38" s="56" t="s">
        <v>269</v>
      </c>
      <c r="C38" s="56" t="s">
        <v>215</v>
      </c>
    </row>
    <row r="39" spans="1:3" ht="33" customHeight="1" thickBot="1" x14ac:dyDescent="0.3">
      <c r="A39" s="56" t="s">
        <v>270</v>
      </c>
      <c r="B39" s="56"/>
      <c r="C39" s="56"/>
    </row>
    <row r="40" spans="1:3" ht="33" customHeight="1" thickBot="1" x14ac:dyDescent="0.3">
      <c r="A40" s="56" t="s">
        <v>271</v>
      </c>
      <c r="B40" s="56" t="s">
        <v>272</v>
      </c>
      <c r="C40" s="56" t="s">
        <v>215</v>
      </c>
    </row>
    <row r="41" spans="1:3" ht="33" customHeight="1" thickBot="1" x14ac:dyDescent="0.3">
      <c r="A41" s="56" t="s">
        <v>273</v>
      </c>
      <c r="B41" s="56" t="s">
        <v>274</v>
      </c>
      <c r="C41" s="56" t="s">
        <v>215</v>
      </c>
    </row>
    <row r="42" spans="1:3" ht="33" customHeight="1" thickBot="1" x14ac:dyDescent="0.3">
      <c r="A42" s="56" t="s">
        <v>275</v>
      </c>
      <c r="B42" s="56" t="s">
        <v>276</v>
      </c>
      <c r="C42" s="56" t="s">
        <v>215</v>
      </c>
    </row>
    <row r="43" spans="1:3" ht="33" customHeight="1" thickBot="1" x14ac:dyDescent="0.3">
      <c r="A43" s="56" t="s">
        <v>234</v>
      </c>
      <c r="B43" s="56" t="s">
        <v>277</v>
      </c>
      <c r="C43" s="56" t="s">
        <v>215</v>
      </c>
    </row>
    <row r="44" spans="1:3" ht="33" customHeight="1" thickBot="1" x14ac:dyDescent="0.3">
      <c r="A44" s="56" t="s">
        <v>245</v>
      </c>
      <c r="B44" s="56" t="s">
        <v>277</v>
      </c>
      <c r="C44" s="56" t="s">
        <v>215</v>
      </c>
    </row>
    <row r="45" spans="1:3" ht="33" customHeight="1" thickBot="1" x14ac:dyDescent="0.3">
      <c r="A45" s="56" t="s">
        <v>228</v>
      </c>
      <c r="B45" s="56" t="s">
        <v>277</v>
      </c>
      <c r="C45" s="56" t="s">
        <v>215</v>
      </c>
    </row>
    <row r="46" spans="1:3" ht="33" customHeight="1" thickBot="1" x14ac:dyDescent="0.3">
      <c r="A46" s="56" t="s">
        <v>230</v>
      </c>
      <c r="B46" s="56" t="s">
        <v>277</v>
      </c>
      <c r="C46" s="56" t="s">
        <v>215</v>
      </c>
    </row>
    <row r="47" spans="1:3" ht="33" customHeight="1" thickBot="1" x14ac:dyDescent="0.3">
      <c r="A47" s="56" t="s">
        <v>268</v>
      </c>
      <c r="B47" s="56" t="s">
        <v>278</v>
      </c>
      <c r="C47" s="56" t="s">
        <v>215</v>
      </c>
    </row>
    <row r="48" spans="1:3" ht="33" customHeight="1" thickBot="1" x14ac:dyDescent="0.3">
      <c r="A48" s="56" t="s">
        <v>279</v>
      </c>
      <c r="B48" s="56" t="s">
        <v>280</v>
      </c>
      <c r="C48" s="56" t="s">
        <v>215</v>
      </c>
    </row>
    <row r="49" spans="1:3" ht="33" customHeight="1" thickBot="1" x14ac:dyDescent="0.3">
      <c r="A49" s="56" t="s">
        <v>259</v>
      </c>
      <c r="B49" s="56" t="s">
        <v>281</v>
      </c>
      <c r="C49" s="56" t="s">
        <v>282</v>
      </c>
    </row>
    <row r="50" spans="1:3" ht="33" customHeight="1" thickBot="1" x14ac:dyDescent="0.3">
      <c r="A50" s="56" t="s">
        <v>266</v>
      </c>
      <c r="B50" s="56" t="s">
        <v>283</v>
      </c>
      <c r="C50" s="56" t="s">
        <v>215</v>
      </c>
    </row>
  </sheetData>
  <mergeCells count="10">
    <mergeCell ref="A34:A35"/>
    <mergeCell ref="B34:B35"/>
    <mergeCell ref="C34:C35"/>
    <mergeCell ref="B2:C2"/>
    <mergeCell ref="B12:C12"/>
    <mergeCell ref="A20:A22"/>
    <mergeCell ref="B20:B22"/>
    <mergeCell ref="A30:A31"/>
    <mergeCell ref="B30:B31"/>
    <mergeCell ref="C30:C3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C8817-8FBC-4C8C-9918-9CA8C1652390}">
  <sheetPr>
    <tabColor theme="7" tint="-0.249977111117893"/>
  </sheetPr>
  <dimension ref="A1:AE35"/>
  <sheetViews>
    <sheetView zoomScale="80" zoomScaleNormal="80" workbookViewId="0">
      <selection activeCell="G27" sqref="G27"/>
    </sheetView>
  </sheetViews>
  <sheetFormatPr defaultRowHeight="15" x14ac:dyDescent="0.25"/>
  <sheetData>
    <row r="1" spans="1:31" x14ac:dyDescent="0.25">
      <c r="A1" s="5" t="s">
        <v>82</v>
      </c>
      <c r="G1" s="5" t="s">
        <v>82</v>
      </c>
      <c r="J1" s="5" t="s">
        <v>82</v>
      </c>
      <c r="M1" s="5" t="s">
        <v>82</v>
      </c>
      <c r="P1" s="5" t="s">
        <v>82</v>
      </c>
      <c r="S1" s="5" t="s">
        <v>82</v>
      </c>
      <c r="V1" s="5" t="s">
        <v>15</v>
      </c>
    </row>
    <row r="2" spans="1:31" x14ac:dyDescent="0.25">
      <c r="A2" t="s">
        <v>16</v>
      </c>
      <c r="B2" t="s">
        <v>17</v>
      </c>
      <c r="G2" t="s">
        <v>16</v>
      </c>
      <c r="H2" t="s">
        <v>17</v>
      </c>
      <c r="J2" t="s">
        <v>16</v>
      </c>
      <c r="K2" t="s">
        <v>17</v>
      </c>
      <c r="M2" t="s">
        <v>16</v>
      </c>
      <c r="N2" t="s">
        <v>17</v>
      </c>
      <c r="P2" t="s">
        <v>16</v>
      </c>
      <c r="Q2" t="s">
        <v>17</v>
      </c>
      <c r="S2" t="s">
        <v>16</v>
      </c>
      <c r="T2" t="s">
        <v>17</v>
      </c>
      <c r="V2" t="s">
        <v>16</v>
      </c>
      <c r="W2" t="s">
        <v>17</v>
      </c>
    </row>
    <row r="3" spans="1:31" x14ac:dyDescent="0.25">
      <c r="A3" t="s">
        <v>18</v>
      </c>
      <c r="B3" t="s">
        <v>19</v>
      </c>
      <c r="D3" t="s">
        <v>20</v>
      </c>
      <c r="E3" t="s">
        <v>20</v>
      </c>
      <c r="G3" t="s">
        <v>18</v>
      </c>
      <c r="H3" t="s">
        <v>19</v>
      </c>
      <c r="J3" t="s">
        <v>18</v>
      </c>
      <c r="K3" t="s">
        <v>19</v>
      </c>
      <c r="M3" t="s">
        <v>18</v>
      </c>
      <c r="N3" t="s">
        <v>19</v>
      </c>
      <c r="P3" t="s">
        <v>18</v>
      </c>
      <c r="Q3" t="s">
        <v>19</v>
      </c>
      <c r="S3" t="s">
        <v>18</v>
      </c>
      <c r="T3" t="s">
        <v>19</v>
      </c>
      <c r="V3" t="s">
        <v>18</v>
      </c>
      <c r="W3" t="s">
        <v>19</v>
      </c>
    </row>
    <row r="4" spans="1:31" x14ac:dyDescent="0.25">
      <c r="A4">
        <v>0.01</v>
      </c>
      <c r="B4" s="1">
        <v>137.72184444032999</v>
      </c>
      <c r="C4" s="1"/>
      <c r="D4" s="1">
        <f>LOG(A4)</f>
        <v>-2</v>
      </c>
      <c r="E4" s="1">
        <f>LOG(B4)</f>
        <v>2.1390028303620987</v>
      </c>
      <c r="G4">
        <v>0.01</v>
      </c>
      <c r="H4" s="2">
        <v>102.12726913644994</v>
      </c>
      <c r="J4">
        <v>0.01</v>
      </c>
      <c r="K4" s="1">
        <v>117.25381973157302</v>
      </c>
      <c r="M4">
        <v>0.01</v>
      </c>
      <c r="N4" s="1">
        <v>97.798388394429935</v>
      </c>
      <c r="P4">
        <v>0.01</v>
      </c>
      <c r="Q4" s="1">
        <v>102.62034049198583</v>
      </c>
      <c r="R4" s="3"/>
      <c r="S4">
        <v>0.01</v>
      </c>
      <c r="T4" s="1">
        <v>197.58</v>
      </c>
      <c r="V4" s="4">
        <f>AVERAGE(A4,G4,J4,M4,P4,S4)</f>
        <v>0.01</v>
      </c>
      <c r="W4" s="1">
        <f>AVERAGE(B4,H4,K4,N4,Q4,T4)</f>
        <v>125.85027703246146</v>
      </c>
      <c r="AD4" s="3"/>
      <c r="AE4" s="1"/>
    </row>
    <row r="5" spans="1:31" x14ac:dyDescent="0.25">
      <c r="A5">
        <v>1.72E-2</v>
      </c>
      <c r="B5" s="1">
        <v>110.58430892435916</v>
      </c>
      <c r="C5" s="1"/>
      <c r="D5" s="1">
        <f t="shared" ref="D5:E21" si="0">LOG(A5)</f>
        <v>-1.7644715530924511</v>
      </c>
      <c r="E5" s="1">
        <f t="shared" si="0"/>
        <v>2.0436935082434586</v>
      </c>
      <c r="G5">
        <v>1.72E-2</v>
      </c>
      <c r="H5" s="2">
        <v>82.077431060521221</v>
      </c>
      <c r="J5">
        <v>1.72E-2</v>
      </c>
      <c r="K5" s="3">
        <v>94.541438497642957</v>
      </c>
      <c r="M5">
        <v>1.72E-2</v>
      </c>
      <c r="N5" s="3">
        <v>78.726386753341075</v>
      </c>
      <c r="P5">
        <v>1.72E-2</v>
      </c>
      <c r="Q5" s="1">
        <v>81.672523616607151</v>
      </c>
      <c r="R5" s="3"/>
      <c r="S5">
        <v>1.72E-2</v>
      </c>
      <c r="T5" s="1">
        <v>175</v>
      </c>
      <c r="V5" s="4">
        <f t="shared" ref="V5:W21" si="1">AVERAGE(A5,G5,J5,M5,P5,S5)</f>
        <v>1.7199999999999997E-2</v>
      </c>
      <c r="W5" s="1">
        <f t="shared" si="1"/>
        <v>103.76701480874526</v>
      </c>
      <c r="AD5" s="3"/>
    </row>
    <row r="6" spans="1:31" x14ac:dyDescent="0.25">
      <c r="A6">
        <v>2.9600000000000001E-2</v>
      </c>
      <c r="B6" s="1">
        <v>88.710213199508757</v>
      </c>
      <c r="C6" s="1"/>
      <c r="D6" s="1">
        <f t="shared" si="0"/>
        <v>-1.5287082889410615</v>
      </c>
      <c r="E6" s="1">
        <f t="shared" si="0"/>
        <v>1.9479736229979945</v>
      </c>
      <c r="G6">
        <v>2.9600000000000001E-2</v>
      </c>
      <c r="H6" s="2">
        <v>65.949447198664956</v>
      </c>
      <c r="J6">
        <v>2.9600000000000001E-2</v>
      </c>
      <c r="K6" s="3">
        <v>76.212145894716983</v>
      </c>
      <c r="M6">
        <v>2.9600000000000001E-2</v>
      </c>
      <c r="N6" s="3">
        <v>63.359977410889179</v>
      </c>
      <c r="P6">
        <v>2.9600000000000001E-2</v>
      </c>
      <c r="Q6" s="1">
        <v>64.985975269307801</v>
      </c>
      <c r="R6" s="3"/>
      <c r="S6">
        <v>2.9600000000000001E-2</v>
      </c>
      <c r="T6" s="1">
        <v>137.72999999999999</v>
      </c>
      <c r="V6" s="4">
        <f t="shared" si="1"/>
        <v>2.9600000000000005E-2</v>
      </c>
      <c r="W6" s="1">
        <f t="shared" si="1"/>
        <v>82.824626495514622</v>
      </c>
      <c r="AD6" s="3"/>
    </row>
    <row r="7" spans="1:31" x14ac:dyDescent="0.25">
      <c r="A7">
        <v>5.0799999999999998E-2</v>
      </c>
      <c r="B7" s="1">
        <v>72.242211194118298</v>
      </c>
      <c r="C7" s="1"/>
      <c r="D7" s="1">
        <f t="shared" si="0"/>
        <v>-1.2941362877160807</v>
      </c>
      <c r="E7" s="1">
        <f t="shared" si="0"/>
        <v>1.8587910304215518</v>
      </c>
      <c r="G7">
        <v>5.0799999999999998E-2</v>
      </c>
      <c r="H7" s="2">
        <v>53.049176068746085</v>
      </c>
      <c r="J7">
        <v>5.0799999999999998E-2</v>
      </c>
      <c r="K7" s="3">
        <v>61.503397280023272</v>
      </c>
      <c r="M7">
        <v>5.0799999999999998E-2</v>
      </c>
      <c r="N7" s="3">
        <v>51.048879417506576</v>
      </c>
      <c r="P7">
        <v>5.0799999999999998E-2</v>
      </c>
      <c r="Q7" s="1">
        <v>51.768410242957799</v>
      </c>
      <c r="R7" s="3"/>
      <c r="S7">
        <v>5.0799999999999998E-2</v>
      </c>
      <c r="T7" s="1">
        <v>111.09</v>
      </c>
      <c r="V7" s="4">
        <f t="shared" si="1"/>
        <v>5.0800000000000005E-2</v>
      </c>
      <c r="W7" s="1">
        <f t="shared" si="1"/>
        <v>66.783679033892</v>
      </c>
      <c r="AD7" s="3"/>
    </row>
    <row r="8" spans="1:31" x14ac:dyDescent="0.25">
      <c r="A8">
        <v>8.7300000000000003E-2</v>
      </c>
      <c r="B8" s="1">
        <v>57.182912923533955</v>
      </c>
      <c r="C8" s="1"/>
      <c r="D8" s="1">
        <f t="shared" si="0"/>
        <v>-1.0589857562944303</v>
      </c>
      <c r="E8" s="1">
        <f t="shared" si="0"/>
        <v>1.7572662747434622</v>
      </c>
      <c r="G8">
        <v>8.7300000000000003E-2</v>
      </c>
      <c r="H8" s="2">
        <v>42.649405213723441</v>
      </c>
      <c r="J8">
        <v>8.7300000000000003E-2</v>
      </c>
      <c r="K8" s="3">
        <v>49.607157741944832</v>
      </c>
      <c r="M8">
        <v>8.7300000000000003E-2</v>
      </c>
      <c r="N8" s="3">
        <v>41.107967138977031</v>
      </c>
      <c r="P8">
        <v>8.7300000000000003E-2</v>
      </c>
      <c r="Q8" s="1">
        <v>41.216058209706937</v>
      </c>
      <c r="R8" s="3"/>
      <c r="S8">
        <v>8.7300000000000003E-2</v>
      </c>
      <c r="T8" s="1">
        <v>84.718000000000004</v>
      </c>
      <c r="V8" s="4">
        <f t="shared" si="1"/>
        <v>8.7300000000000003E-2</v>
      </c>
      <c r="W8" s="1">
        <f t="shared" si="1"/>
        <v>52.746916871314369</v>
      </c>
    </row>
    <row r="9" spans="1:31" x14ac:dyDescent="0.25">
      <c r="A9">
        <v>0.15</v>
      </c>
      <c r="B9" s="1">
        <v>45.901302205657458</v>
      </c>
      <c r="C9" s="1"/>
      <c r="D9" s="1">
        <f t="shared" si="0"/>
        <v>-0.82390874094431876</v>
      </c>
      <c r="E9" s="1">
        <f t="shared" si="0"/>
        <v>1.6618250065113169</v>
      </c>
      <c r="G9">
        <v>0.15</v>
      </c>
      <c r="H9" s="2">
        <v>34.290746659871814</v>
      </c>
      <c r="J9">
        <v>0.15</v>
      </c>
      <c r="K9" s="3">
        <v>40.014626694089884</v>
      </c>
      <c r="M9">
        <v>0.15</v>
      </c>
      <c r="N9" s="3">
        <v>33.105122141213663</v>
      </c>
      <c r="P9">
        <v>0.15</v>
      </c>
      <c r="Q9" s="1">
        <v>32.817011650925707</v>
      </c>
      <c r="R9" s="3"/>
      <c r="S9">
        <v>0.15</v>
      </c>
      <c r="T9" s="1">
        <v>63.173999999999999</v>
      </c>
      <c r="V9" s="4">
        <f t="shared" si="1"/>
        <v>0.15</v>
      </c>
      <c r="W9" s="1">
        <f t="shared" si="1"/>
        <v>41.550468225293088</v>
      </c>
    </row>
    <row r="10" spans="1:31" x14ac:dyDescent="0.25">
      <c r="A10">
        <v>0.25800000000000001</v>
      </c>
      <c r="B10" s="1">
        <v>36.729892995217099</v>
      </c>
      <c r="C10" s="1"/>
      <c r="D10" s="1">
        <f t="shared" si="0"/>
        <v>-0.58838029403676984</v>
      </c>
      <c r="E10" s="1">
        <f t="shared" si="0"/>
        <v>1.565019663121922</v>
      </c>
      <c r="G10">
        <v>0.25800000000000001</v>
      </c>
      <c r="H10" s="2">
        <v>27.558715892315121</v>
      </c>
      <c r="J10">
        <v>0.25800000000000001</v>
      </c>
      <c r="K10" s="3">
        <v>32.263685543600062</v>
      </c>
      <c r="M10">
        <v>0.25800000000000001</v>
      </c>
      <c r="N10" s="3">
        <v>26.649177885166647</v>
      </c>
      <c r="P10">
        <v>0.25800000000000001</v>
      </c>
      <c r="Q10" s="1">
        <v>26.118098480642011</v>
      </c>
      <c r="R10" s="3"/>
      <c r="S10">
        <v>0.25800000000000001</v>
      </c>
      <c r="T10" s="1">
        <v>47.201999999999998</v>
      </c>
      <c r="V10" s="4">
        <f t="shared" si="1"/>
        <v>0.25800000000000001</v>
      </c>
      <c r="W10" s="1">
        <f t="shared" si="1"/>
        <v>32.753595132823492</v>
      </c>
    </row>
    <row r="11" spans="1:31" x14ac:dyDescent="0.25">
      <c r="A11">
        <v>0.44400000000000001</v>
      </c>
      <c r="B11" s="1">
        <v>29.5447671690528</v>
      </c>
      <c r="C11" s="1"/>
      <c r="D11" s="1">
        <f t="shared" si="0"/>
        <v>-0.35261702988538018</v>
      </c>
      <c r="E11" s="1">
        <f t="shared" si="0"/>
        <v>1.4704805718213878</v>
      </c>
      <c r="G11">
        <v>0.44400000000000001</v>
      </c>
      <c r="H11" s="2">
        <v>22.14350589583016</v>
      </c>
      <c r="J11">
        <v>0.44400000000000001</v>
      </c>
      <c r="K11" s="3">
        <v>26.008539205921039</v>
      </c>
      <c r="M11">
        <v>0.44400000000000001</v>
      </c>
      <c r="N11" s="3">
        <v>21.447590553255878</v>
      </c>
      <c r="P11">
        <v>0.44400000000000001</v>
      </c>
      <c r="Q11" s="1">
        <v>20.781898572302957</v>
      </c>
      <c r="R11" s="3"/>
      <c r="S11">
        <v>0.44400000000000001</v>
      </c>
      <c r="T11" s="1">
        <v>35.161000000000001</v>
      </c>
      <c r="V11" s="4">
        <f t="shared" si="1"/>
        <v>0.44400000000000001</v>
      </c>
      <c r="W11" s="1">
        <f t="shared" si="1"/>
        <v>25.847883566060474</v>
      </c>
    </row>
    <row r="12" spans="1:31" x14ac:dyDescent="0.25">
      <c r="A12">
        <v>0.76300000000000001</v>
      </c>
      <c r="B12" s="1">
        <v>22.8144521075318</v>
      </c>
      <c r="C12" s="1"/>
      <c r="D12" s="1">
        <f t="shared" si="0"/>
        <v>-0.11747546204511952</v>
      </c>
      <c r="E12" s="1">
        <f t="shared" si="0"/>
        <v>1.3582100435871913</v>
      </c>
      <c r="G12">
        <v>0.76300000000000001</v>
      </c>
      <c r="H12" s="2">
        <v>17.802636743922285</v>
      </c>
      <c r="J12">
        <v>0.76300000000000001</v>
      </c>
      <c r="K12" s="3">
        <v>20.978032692624069</v>
      </c>
      <c r="M12">
        <v>0.76300000000000001</v>
      </c>
      <c r="N12" s="3">
        <v>17.27117493267037</v>
      </c>
      <c r="P12">
        <v>0.76300000000000001</v>
      </c>
      <c r="Q12" s="1">
        <v>16.545908595327269</v>
      </c>
      <c r="R12" s="3"/>
      <c r="S12">
        <v>0.76300000000000001</v>
      </c>
      <c r="T12" s="1">
        <v>26.667999999999999</v>
      </c>
      <c r="V12" s="4">
        <f t="shared" si="1"/>
        <v>0.76300000000000001</v>
      </c>
      <c r="W12" s="1">
        <f t="shared" si="1"/>
        <v>20.346700845345964</v>
      </c>
    </row>
    <row r="13" spans="1:31" x14ac:dyDescent="0.25">
      <c r="A13">
        <v>1.31</v>
      </c>
      <c r="B13" s="1">
        <v>18.141708463918501</v>
      </c>
      <c r="C13" s="1"/>
      <c r="D13" s="1">
        <f t="shared" si="0"/>
        <v>0.11727129565576427</v>
      </c>
      <c r="E13" s="1">
        <f t="shared" si="0"/>
        <v>1.2586781835793173</v>
      </c>
      <c r="G13">
        <v>1.31</v>
      </c>
      <c r="H13" s="2">
        <v>14.317967983779798</v>
      </c>
      <c r="J13">
        <v>1.31</v>
      </c>
      <c r="K13" s="3">
        <v>16.926621972615042</v>
      </c>
      <c r="M13">
        <v>1.31</v>
      </c>
      <c r="N13" s="3">
        <v>13.913076719001159</v>
      </c>
      <c r="P13">
        <v>1.31</v>
      </c>
      <c r="Q13" s="1">
        <v>13.178386357444733</v>
      </c>
      <c r="R13" s="3"/>
      <c r="S13">
        <v>1.31</v>
      </c>
      <c r="T13" s="1">
        <v>20.49</v>
      </c>
      <c r="V13" s="4">
        <f t="shared" si="1"/>
        <v>1.3100000000000003</v>
      </c>
      <c r="W13" s="1">
        <f t="shared" si="1"/>
        <v>16.161293582793203</v>
      </c>
    </row>
    <row r="14" spans="1:31" x14ac:dyDescent="0.25">
      <c r="A14">
        <v>2.25</v>
      </c>
      <c r="B14" s="1">
        <v>15.287341079572435</v>
      </c>
      <c r="C14" s="1"/>
      <c r="D14" s="1">
        <f t="shared" si="0"/>
        <v>0.35218251811136247</v>
      </c>
      <c r="E14" s="1">
        <f t="shared" si="0"/>
        <v>1.1843319553347103</v>
      </c>
      <c r="G14">
        <v>2.25</v>
      </c>
      <c r="H14" s="2">
        <v>11.513627226441121</v>
      </c>
      <c r="J14">
        <v>2.25</v>
      </c>
      <c r="K14" s="3">
        <v>13.655592228320579</v>
      </c>
      <c r="M14">
        <v>2.25</v>
      </c>
      <c r="N14" s="3">
        <v>11.206208302376218</v>
      </c>
      <c r="P14">
        <v>2.25</v>
      </c>
      <c r="Q14" s="1">
        <v>10.494569093552158</v>
      </c>
      <c r="R14" s="3"/>
      <c r="S14">
        <v>2.25</v>
      </c>
      <c r="T14" s="1">
        <v>15.87</v>
      </c>
      <c r="V14" s="4">
        <f t="shared" si="1"/>
        <v>2.25</v>
      </c>
      <c r="W14" s="1">
        <f t="shared" si="1"/>
        <v>13.004556321710419</v>
      </c>
    </row>
    <row r="15" spans="1:31" x14ac:dyDescent="0.25">
      <c r="A15">
        <v>3.87</v>
      </c>
      <c r="B15" s="1">
        <v>12.253280547297207</v>
      </c>
      <c r="C15" s="1"/>
      <c r="D15" s="1">
        <f t="shared" si="0"/>
        <v>0.5877109650189114</v>
      </c>
      <c r="E15" s="1">
        <f t="shared" si="0"/>
        <v>1.0882523770966754</v>
      </c>
      <c r="G15">
        <v>3.87</v>
      </c>
      <c r="H15" s="2">
        <v>9.2436295805538595</v>
      </c>
      <c r="J15">
        <v>3.87</v>
      </c>
      <c r="K15" s="3">
        <v>10.999192539821767</v>
      </c>
      <c r="M15">
        <v>3.87</v>
      </c>
      <c r="N15" s="3">
        <v>9.0115398581365298</v>
      </c>
      <c r="P15">
        <v>3.87</v>
      </c>
      <c r="Q15" s="1">
        <v>8.3432507242288789</v>
      </c>
      <c r="S15">
        <v>3.88</v>
      </c>
      <c r="T15" s="1">
        <v>12.388999999999999</v>
      </c>
      <c r="V15" s="4">
        <f t="shared" si="1"/>
        <v>3.8716666666666666</v>
      </c>
      <c r="W15" s="1">
        <f t="shared" si="1"/>
        <v>10.373315541673039</v>
      </c>
    </row>
    <row r="16" spans="1:31" x14ac:dyDescent="0.25">
      <c r="A16">
        <v>6.66</v>
      </c>
      <c r="B16" s="1">
        <v>10.8398283082739</v>
      </c>
      <c r="C16" s="1"/>
      <c r="D16" s="1">
        <f t="shared" si="0"/>
        <v>0.82347422917030111</v>
      </c>
      <c r="E16" s="1">
        <f t="shared" si="0"/>
        <v>1.0350224034791444</v>
      </c>
      <c r="G16">
        <v>6.66</v>
      </c>
      <c r="H16" s="2">
        <v>7.4350108179313326</v>
      </c>
      <c r="J16">
        <v>6.66</v>
      </c>
      <c r="K16" s="3">
        <v>8.8758045543082229</v>
      </c>
      <c r="M16">
        <v>6.66</v>
      </c>
      <c r="N16">
        <v>7.2600900337608749</v>
      </c>
      <c r="P16">
        <v>6.66</v>
      </c>
      <c r="Q16" s="1">
        <v>6.6458540705084035</v>
      </c>
      <c r="S16">
        <v>6.66</v>
      </c>
      <c r="T16" s="1">
        <v>9.6975999999999996</v>
      </c>
      <c r="V16" s="4">
        <f t="shared" si="1"/>
        <v>6.6599999999999993</v>
      </c>
      <c r="W16" s="1">
        <f t="shared" si="1"/>
        <v>8.45903129746379</v>
      </c>
    </row>
    <row r="17" spans="1:23" x14ac:dyDescent="0.25">
      <c r="A17">
        <v>11.5</v>
      </c>
      <c r="B17" s="1">
        <v>7.78269520856509</v>
      </c>
      <c r="C17" s="1"/>
      <c r="D17" s="1">
        <f t="shared" si="0"/>
        <v>1.0606978403536116</v>
      </c>
      <c r="E17" s="1">
        <f t="shared" si="0"/>
        <v>0.89113002263298691</v>
      </c>
      <c r="G17">
        <v>11.5</v>
      </c>
      <c r="H17" s="2">
        <v>5.9659620912027229</v>
      </c>
      <c r="J17">
        <v>11.5</v>
      </c>
      <c r="K17">
        <v>7.1454561242294075</v>
      </c>
      <c r="M17">
        <v>11.5</v>
      </c>
      <c r="N17">
        <v>5.835157220585633</v>
      </c>
      <c r="P17">
        <v>11.5</v>
      </c>
      <c r="Q17" s="1">
        <v>5.2805560955830968</v>
      </c>
      <c r="S17">
        <v>11.5</v>
      </c>
      <c r="T17" s="1">
        <v>7.5895000000000001</v>
      </c>
      <c r="V17" s="4">
        <f t="shared" si="1"/>
        <v>11.5</v>
      </c>
      <c r="W17" s="1">
        <f t="shared" si="1"/>
        <v>6.5998877900276582</v>
      </c>
    </row>
    <row r="18" spans="1:23" x14ac:dyDescent="0.25">
      <c r="A18">
        <v>19.7</v>
      </c>
      <c r="B18" s="1">
        <v>6.3352647667779705</v>
      </c>
      <c r="C18" s="1"/>
      <c r="D18" s="1">
        <f t="shared" si="0"/>
        <v>1.2944662261615929</v>
      </c>
      <c r="E18" s="1">
        <f t="shared" si="0"/>
        <v>0.80176476986631673</v>
      </c>
      <c r="G18">
        <v>19.7</v>
      </c>
      <c r="H18" s="2">
        <v>4.8025492802474403</v>
      </c>
      <c r="J18">
        <v>19.7</v>
      </c>
      <c r="K18">
        <v>5.7706390150841873</v>
      </c>
      <c r="M18">
        <v>19.7</v>
      </c>
      <c r="N18">
        <v>4.704843780550795</v>
      </c>
      <c r="P18">
        <v>19.7</v>
      </c>
      <c r="Q18" s="1">
        <v>4.2098165400002507</v>
      </c>
      <c r="S18">
        <v>19.7</v>
      </c>
      <c r="T18" s="1">
        <v>5.9141000000000004</v>
      </c>
      <c r="V18" s="4">
        <f t="shared" si="1"/>
        <v>19.7</v>
      </c>
      <c r="W18" s="1">
        <f t="shared" si="1"/>
        <v>5.2895355637767745</v>
      </c>
    </row>
    <row r="19" spans="1:23" x14ac:dyDescent="0.25">
      <c r="A19">
        <v>33.9</v>
      </c>
      <c r="B19" s="1">
        <v>5.0822611836767679</v>
      </c>
      <c r="C19" s="1"/>
      <c r="D19" s="1">
        <f t="shared" si="0"/>
        <v>1.5301996982030821</v>
      </c>
      <c r="E19" s="1">
        <f t="shared" si="0"/>
        <v>0.7060569802174721</v>
      </c>
      <c r="G19">
        <v>34.1</v>
      </c>
      <c r="H19" s="2">
        <v>3.8589685640706866</v>
      </c>
      <c r="J19">
        <v>34</v>
      </c>
      <c r="K19">
        <v>4.6519787183519448</v>
      </c>
      <c r="M19">
        <v>34.1</v>
      </c>
      <c r="N19">
        <v>3.7866208238373802</v>
      </c>
      <c r="P19">
        <v>33.9</v>
      </c>
      <c r="Q19" s="1">
        <v>3.3498038575547793</v>
      </c>
      <c r="S19">
        <v>33.9</v>
      </c>
      <c r="T19" s="1">
        <v>4.5996999999999995</v>
      </c>
      <c r="V19" s="4">
        <f t="shared" si="1"/>
        <v>33.983333333333334</v>
      </c>
      <c r="W19" s="1">
        <f t="shared" si="1"/>
        <v>4.2215555245819258</v>
      </c>
    </row>
    <row r="20" spans="1:23" x14ac:dyDescent="0.25">
      <c r="A20">
        <v>54.8</v>
      </c>
      <c r="B20" s="1">
        <v>4.1726360757040073</v>
      </c>
      <c r="C20" s="1"/>
      <c r="D20" s="1">
        <f t="shared" si="0"/>
        <v>1.7387805584843692</v>
      </c>
      <c r="E20" s="1">
        <f t="shared" si="0"/>
        <v>0.62041050855409863</v>
      </c>
      <c r="G20">
        <v>54.4</v>
      </c>
      <c r="H20" s="2">
        <v>3.1729090598658383</v>
      </c>
      <c r="J20">
        <v>54.6</v>
      </c>
      <c r="K20">
        <v>3.8360990709285696</v>
      </c>
      <c r="M20">
        <v>54.2</v>
      </c>
      <c r="N20">
        <v>3.1179637279746615</v>
      </c>
      <c r="P20">
        <v>54.9</v>
      </c>
      <c r="Q20" s="1">
        <v>2.7302890554061179</v>
      </c>
      <c r="S20">
        <v>55.1</v>
      </c>
      <c r="T20" s="1">
        <v>3.7690000000000001</v>
      </c>
      <c r="V20" s="4">
        <f t="shared" si="1"/>
        <v>54.666666666666664</v>
      </c>
      <c r="W20" s="1">
        <f t="shared" si="1"/>
        <v>3.4664828316465326</v>
      </c>
    </row>
    <row r="21" spans="1:23" x14ac:dyDescent="0.25">
      <c r="A21">
        <v>88.1</v>
      </c>
      <c r="B21" s="1">
        <v>3.4298281888663467</v>
      </c>
      <c r="C21" s="1"/>
      <c r="D21" s="1">
        <f t="shared" si="0"/>
        <v>1.9449759084120479</v>
      </c>
      <c r="E21" s="1">
        <f t="shared" si="0"/>
        <v>0.53527236537917355</v>
      </c>
      <c r="G21">
        <v>86.3</v>
      </c>
      <c r="H21" s="2">
        <v>2.6118521027059165</v>
      </c>
      <c r="J21">
        <v>86.7</v>
      </c>
      <c r="K21">
        <v>3.1669336912536594</v>
      </c>
      <c r="M21">
        <v>87</v>
      </c>
      <c r="N21">
        <v>2.5703431946661426</v>
      </c>
      <c r="P21">
        <v>87.8</v>
      </c>
      <c r="Q21" s="1">
        <v>2.2280502792469608</v>
      </c>
      <c r="S21">
        <v>89.3</v>
      </c>
      <c r="T21" s="1">
        <v>3.032</v>
      </c>
      <c r="V21" s="4">
        <f t="shared" si="1"/>
        <v>87.533333333333317</v>
      </c>
      <c r="W21" s="1">
        <f t="shared" si="1"/>
        <v>2.8398345761231707</v>
      </c>
    </row>
    <row r="22" spans="1:23" x14ac:dyDescent="0.25">
      <c r="A22" s="5" t="s">
        <v>21</v>
      </c>
      <c r="B22" s="5" t="s">
        <v>22</v>
      </c>
      <c r="D22" s="5" t="s">
        <v>21</v>
      </c>
      <c r="E22" s="5" t="s">
        <v>22</v>
      </c>
    </row>
    <row r="23" spans="1:23" x14ac:dyDescent="0.25">
      <c r="A23">
        <v>21.87</v>
      </c>
      <c r="B23" s="1">
        <v>0.41299999999999998</v>
      </c>
      <c r="D23" s="1">
        <f>10^1.3273</f>
        <v>21.247116540061391</v>
      </c>
      <c r="E23" s="1">
        <v>0.40539999999999998</v>
      </c>
    </row>
    <row r="25" spans="1:23" ht="17.25" x14ac:dyDescent="0.25">
      <c r="A25" s="6" t="s">
        <v>21</v>
      </c>
      <c r="B25" s="6" t="s">
        <v>22</v>
      </c>
      <c r="C25" s="6"/>
      <c r="D25" s="6"/>
      <c r="E25" s="6"/>
      <c r="F25" s="6" t="s">
        <v>23</v>
      </c>
      <c r="G25" s="6"/>
    </row>
    <row r="26" spans="1:23" x14ac:dyDescent="0.25">
      <c r="A26" s="6">
        <v>24.577000000000002</v>
      </c>
      <c r="B26" s="6">
        <f xml:space="preserve"> (1-0.477)</f>
        <v>0.52300000000000002</v>
      </c>
      <c r="C26" s="6"/>
      <c r="D26" s="6"/>
      <c r="E26" s="6"/>
      <c r="F26" s="6">
        <v>0.99</v>
      </c>
      <c r="G26" s="6"/>
    </row>
    <row r="27" spans="1:23" x14ac:dyDescent="0.25">
      <c r="A27" s="6">
        <v>21.248000000000001</v>
      </c>
      <c r="B27" s="6">
        <f>(1-0.406)</f>
        <v>0.59399999999999997</v>
      </c>
      <c r="C27" s="6"/>
      <c r="D27" s="6"/>
      <c r="E27" s="6"/>
      <c r="F27" s="6">
        <v>0.99</v>
      </c>
      <c r="G27" s="6"/>
    </row>
    <row r="28" spans="1:23" x14ac:dyDescent="0.25">
      <c r="A28" s="6">
        <v>15.964</v>
      </c>
      <c r="B28" s="6">
        <f>(1-0.403)</f>
        <v>0.59699999999999998</v>
      </c>
      <c r="C28" s="6"/>
      <c r="D28" s="6"/>
      <c r="E28" s="6"/>
      <c r="F28" s="6">
        <v>0.99</v>
      </c>
      <c r="G28" s="6"/>
    </row>
    <row r="29" spans="1:23" x14ac:dyDescent="0.25">
      <c r="A29" s="6">
        <v>18.841999999999999</v>
      </c>
      <c r="B29" s="6">
        <f>1-0.397</f>
        <v>0.60299999999999998</v>
      </c>
      <c r="C29" s="6"/>
      <c r="D29" s="6"/>
      <c r="E29" s="6"/>
      <c r="F29" s="6">
        <v>0.99</v>
      </c>
      <c r="G29" s="6"/>
    </row>
    <row r="30" spans="1:23" x14ac:dyDescent="0.25">
      <c r="A30" s="6">
        <v>15.5</v>
      </c>
      <c r="B30" s="6">
        <f>1-0.4</f>
        <v>0.6</v>
      </c>
      <c r="C30" s="6"/>
      <c r="D30" s="6"/>
      <c r="E30" s="6"/>
      <c r="F30" s="6">
        <v>0.99</v>
      </c>
      <c r="G30" s="6"/>
    </row>
    <row r="31" spans="1:23" x14ac:dyDescent="0.25">
      <c r="A31" s="6">
        <v>14.765000000000001</v>
      </c>
      <c r="B31" s="6">
        <f>1-0.421</f>
        <v>0.57899999999999996</v>
      </c>
      <c r="C31" s="6"/>
      <c r="D31" s="6"/>
      <c r="E31" s="6"/>
      <c r="F31" s="6">
        <v>0.99</v>
      </c>
      <c r="G31" s="6"/>
    </row>
    <row r="32" spans="1:23" x14ac:dyDescent="0.25">
      <c r="A32" s="6"/>
      <c r="B32" s="6"/>
      <c r="C32" s="6"/>
      <c r="D32" s="6"/>
      <c r="E32" s="6"/>
      <c r="F32" s="6"/>
      <c r="G32" s="6"/>
    </row>
    <row r="33" spans="1:7" x14ac:dyDescent="0.25">
      <c r="A33" s="6">
        <f>AVERAGE(A26:A31)</f>
        <v>18.482666666666667</v>
      </c>
      <c r="B33" s="6">
        <f>AVERAGE(B26:B31)</f>
        <v>0.58266666666666678</v>
      </c>
      <c r="C33" s="6" t="s">
        <v>10</v>
      </c>
      <c r="D33" s="6"/>
      <c r="E33" s="6"/>
      <c r="F33" s="6"/>
      <c r="G33" s="6"/>
    </row>
    <row r="34" spans="1:7" x14ac:dyDescent="0.25">
      <c r="A34" s="6">
        <f>STDEV(A26:A31)</f>
        <v>3.8465079054470519</v>
      </c>
      <c r="B34" s="6">
        <f>STDEV(B26:B31)</f>
        <v>3.0401754335344953E-2</v>
      </c>
      <c r="C34" s="6" t="s">
        <v>24</v>
      </c>
      <c r="D34" s="6"/>
      <c r="E34" s="6"/>
      <c r="F34" s="6"/>
      <c r="G34" s="6"/>
    </row>
    <row r="35" spans="1:7" x14ac:dyDescent="0.25">
      <c r="A35" s="6"/>
      <c r="B35" s="6"/>
      <c r="C35" s="6"/>
      <c r="D35" s="6"/>
      <c r="E35" s="6"/>
      <c r="F35" s="6"/>
      <c r="G35" s="6"/>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C6443-7DD1-4532-BE16-DE41BFC75125}">
  <sheetPr>
    <tabColor theme="7" tint="-0.249977111117893"/>
  </sheetPr>
  <dimension ref="A1:V33"/>
  <sheetViews>
    <sheetView zoomScale="130" zoomScaleNormal="130" workbookViewId="0">
      <selection activeCell="Q1" sqref="Q1"/>
    </sheetView>
  </sheetViews>
  <sheetFormatPr defaultRowHeight="15" x14ac:dyDescent="0.25"/>
  <sheetData>
    <row r="1" spans="1:22" x14ac:dyDescent="0.25">
      <c r="A1" s="5" t="s">
        <v>88</v>
      </c>
      <c r="E1" s="5" t="s">
        <v>88</v>
      </c>
      <c r="H1" s="5" t="s">
        <v>88</v>
      </c>
      <c r="K1" s="5" t="s">
        <v>88</v>
      </c>
      <c r="N1" s="5" t="s">
        <v>88</v>
      </c>
      <c r="Q1" s="5" t="s">
        <v>88</v>
      </c>
      <c r="U1" s="5" t="s">
        <v>10</v>
      </c>
    </row>
    <row r="2" spans="1:22" x14ac:dyDescent="0.25">
      <c r="A2" t="s">
        <v>16</v>
      </c>
      <c r="B2" t="s">
        <v>17</v>
      </c>
      <c r="E2" t="s">
        <v>16</v>
      </c>
      <c r="F2" t="s">
        <v>17</v>
      </c>
      <c r="H2" t="s">
        <v>16</v>
      </c>
      <c r="I2" t="s">
        <v>17</v>
      </c>
      <c r="K2" t="s">
        <v>16</v>
      </c>
      <c r="L2" t="s">
        <v>17</v>
      </c>
      <c r="N2" t="s">
        <v>16</v>
      </c>
      <c r="O2" t="s">
        <v>17</v>
      </c>
      <c r="Q2" t="s">
        <v>16</v>
      </c>
      <c r="R2" t="s">
        <v>17</v>
      </c>
      <c r="U2" t="s">
        <v>16</v>
      </c>
      <c r="V2" t="s">
        <v>17</v>
      </c>
    </row>
    <row r="3" spans="1:22" x14ac:dyDescent="0.25">
      <c r="A3" t="s">
        <v>18</v>
      </c>
      <c r="B3" t="s">
        <v>19</v>
      </c>
      <c r="E3" t="s">
        <v>18</v>
      </c>
      <c r="F3" t="s">
        <v>19</v>
      </c>
      <c r="H3" t="s">
        <v>18</v>
      </c>
      <c r="I3" t="s">
        <v>19</v>
      </c>
      <c r="K3" t="s">
        <v>18</v>
      </c>
      <c r="L3" t="s">
        <v>19</v>
      </c>
      <c r="N3" t="s">
        <v>18</v>
      </c>
      <c r="O3" t="s">
        <v>19</v>
      </c>
      <c r="Q3" t="s">
        <v>18</v>
      </c>
      <c r="R3" t="s">
        <v>19</v>
      </c>
      <c r="U3" t="s">
        <v>18</v>
      </c>
      <c r="V3" t="s">
        <v>19</v>
      </c>
    </row>
    <row r="4" spans="1:22" x14ac:dyDescent="0.25">
      <c r="A4">
        <v>0.01</v>
      </c>
      <c r="B4" s="1">
        <v>107.94</v>
      </c>
      <c r="C4" s="1"/>
      <c r="E4">
        <v>0.01</v>
      </c>
      <c r="F4" s="1">
        <v>100.43</v>
      </c>
      <c r="G4" s="3"/>
      <c r="H4">
        <v>0.01</v>
      </c>
      <c r="I4">
        <v>98.884</v>
      </c>
      <c r="K4">
        <v>0.01</v>
      </c>
      <c r="L4">
        <v>98.194000000000003</v>
      </c>
      <c r="N4">
        <v>0.01</v>
      </c>
      <c r="O4" s="1">
        <v>192.73</v>
      </c>
      <c r="P4" s="3"/>
      <c r="Q4">
        <v>0.01</v>
      </c>
      <c r="R4" s="1">
        <v>166.71</v>
      </c>
      <c r="S4" s="3"/>
      <c r="U4">
        <f t="shared" ref="U4:U21" si="0">AVERAGE(A4,E4,H4,K4,N4,Q4)</f>
        <v>0.01</v>
      </c>
      <c r="V4" s="3">
        <f t="shared" ref="V4:V21" si="1">AVERAGE(B4,F4,I4,L4,O4,R4)</f>
        <v>127.48133333333334</v>
      </c>
    </row>
    <row r="5" spans="1:22" x14ac:dyDescent="0.25">
      <c r="A5">
        <v>1.72E-2</v>
      </c>
      <c r="B5" s="1">
        <v>108.39</v>
      </c>
      <c r="C5" s="1"/>
      <c r="E5">
        <v>1.72E-2</v>
      </c>
      <c r="F5" s="1">
        <v>101.18</v>
      </c>
      <c r="G5" s="3"/>
      <c r="H5">
        <v>1.72E-2</v>
      </c>
      <c r="I5">
        <v>98.575000000000003</v>
      </c>
      <c r="K5">
        <v>1.72E-2</v>
      </c>
      <c r="L5">
        <v>97.37</v>
      </c>
      <c r="N5">
        <v>1.72E-2</v>
      </c>
      <c r="O5" s="1">
        <v>162.09</v>
      </c>
      <c r="P5" s="3"/>
      <c r="Q5">
        <v>1.72E-2</v>
      </c>
      <c r="R5" s="1">
        <v>143.19999999999999</v>
      </c>
      <c r="S5" s="3"/>
      <c r="U5">
        <f t="shared" si="0"/>
        <v>1.7199999999999997E-2</v>
      </c>
      <c r="V5" s="3">
        <f t="shared" si="1"/>
        <v>118.46750000000002</v>
      </c>
    </row>
    <row r="6" spans="1:22" x14ac:dyDescent="0.25">
      <c r="A6">
        <v>2.9600000000000001E-2</v>
      </c>
      <c r="B6" s="1">
        <v>89.516999999999996</v>
      </c>
      <c r="C6" s="1"/>
      <c r="E6">
        <v>2.9600000000000001E-2</v>
      </c>
      <c r="F6" s="1">
        <v>84.766000000000005</v>
      </c>
      <c r="G6" s="3"/>
      <c r="H6">
        <v>2.9600000000000001E-2</v>
      </c>
      <c r="I6">
        <v>82.506</v>
      </c>
      <c r="K6">
        <v>2.9600000000000001E-2</v>
      </c>
      <c r="L6">
        <v>82.298000000000002</v>
      </c>
      <c r="N6">
        <v>2.9600000000000001E-2</v>
      </c>
      <c r="O6" s="1">
        <v>126.73</v>
      </c>
      <c r="P6" s="3"/>
      <c r="Q6">
        <v>2.9600000000000001E-2</v>
      </c>
      <c r="R6" s="1">
        <v>113.7</v>
      </c>
      <c r="S6" s="3"/>
      <c r="U6">
        <f t="shared" si="0"/>
        <v>2.9600000000000005E-2</v>
      </c>
      <c r="V6" s="3">
        <f t="shared" si="1"/>
        <v>96.586166666666671</v>
      </c>
    </row>
    <row r="7" spans="1:22" x14ac:dyDescent="0.25">
      <c r="A7">
        <v>5.0799999999999998E-2</v>
      </c>
      <c r="B7" s="1">
        <v>69.135999999999996</v>
      </c>
      <c r="C7" s="1"/>
      <c r="E7">
        <v>5.0799999999999998E-2</v>
      </c>
      <c r="F7" s="1">
        <v>66.813999999999993</v>
      </c>
      <c r="G7" s="3"/>
      <c r="H7">
        <v>5.0799999999999998E-2</v>
      </c>
      <c r="I7">
        <v>65.13</v>
      </c>
      <c r="K7">
        <v>5.0799999999999998E-2</v>
      </c>
      <c r="L7">
        <v>65.382000000000005</v>
      </c>
      <c r="N7">
        <v>5.0799999999999998E-2</v>
      </c>
      <c r="O7" s="1">
        <v>97.375</v>
      </c>
      <c r="P7" s="3"/>
      <c r="Q7">
        <v>5.0799999999999998E-2</v>
      </c>
      <c r="R7" s="1">
        <v>88.057000000000002</v>
      </c>
      <c r="S7" s="3"/>
      <c r="U7">
        <f t="shared" si="0"/>
        <v>5.0800000000000005E-2</v>
      </c>
      <c r="V7" s="3">
        <f t="shared" si="1"/>
        <v>75.315666666666672</v>
      </c>
    </row>
    <row r="8" spans="1:22" x14ac:dyDescent="0.25">
      <c r="A8">
        <v>8.7300000000000003E-2</v>
      </c>
      <c r="B8" s="1">
        <v>52.698999999999998</v>
      </c>
      <c r="C8" s="1"/>
      <c r="E8">
        <v>8.7300000000000003E-2</v>
      </c>
      <c r="F8" s="1">
        <v>52.622999999999998</v>
      </c>
      <c r="G8" s="3"/>
      <c r="H8">
        <v>8.7300000000000003E-2</v>
      </c>
      <c r="I8">
        <v>50.927999999999997</v>
      </c>
      <c r="K8">
        <v>8.7300000000000003E-2</v>
      </c>
      <c r="L8">
        <v>51.594000000000001</v>
      </c>
      <c r="N8">
        <v>8.7300000000000003E-2</v>
      </c>
      <c r="O8" s="1">
        <v>74.912999999999997</v>
      </c>
      <c r="P8" s="3"/>
      <c r="Q8">
        <v>8.7300000000000003E-2</v>
      </c>
      <c r="R8" s="1">
        <v>68.055999999999997</v>
      </c>
      <c r="S8" s="3"/>
      <c r="U8">
        <f t="shared" si="0"/>
        <v>8.7300000000000003E-2</v>
      </c>
      <c r="V8" s="3">
        <f t="shared" si="1"/>
        <v>58.468833333333329</v>
      </c>
    </row>
    <row r="9" spans="1:22" x14ac:dyDescent="0.25">
      <c r="A9">
        <v>0.15</v>
      </c>
      <c r="B9" s="1">
        <v>40.468000000000004</v>
      </c>
      <c r="C9" s="1"/>
      <c r="E9">
        <v>0.15</v>
      </c>
      <c r="F9" s="1">
        <v>40.924999999999997</v>
      </c>
      <c r="G9" s="3"/>
      <c r="H9">
        <v>0.15</v>
      </c>
      <c r="I9">
        <v>39.869999999999997</v>
      </c>
      <c r="K9">
        <v>0.15</v>
      </c>
      <c r="L9">
        <v>40.622999999999998</v>
      </c>
      <c r="N9">
        <v>0.15</v>
      </c>
      <c r="O9" s="1">
        <v>57.603999999999999</v>
      </c>
      <c r="P9" s="3"/>
      <c r="Q9">
        <v>0.15</v>
      </c>
      <c r="R9" s="1">
        <v>52.755000000000003</v>
      </c>
      <c r="S9" s="3"/>
      <c r="U9">
        <f t="shared" si="0"/>
        <v>0.15</v>
      </c>
      <c r="V9" s="3">
        <f t="shared" si="1"/>
        <v>45.374166666666667</v>
      </c>
    </row>
    <row r="10" spans="1:22" x14ac:dyDescent="0.25">
      <c r="A10">
        <v>0.25800000000000001</v>
      </c>
      <c r="B10" s="1">
        <v>31.39</v>
      </c>
      <c r="C10" s="1"/>
      <c r="E10">
        <v>0.25800000000000001</v>
      </c>
      <c r="F10" s="1">
        <v>32.115000000000002</v>
      </c>
      <c r="G10" s="3"/>
      <c r="H10">
        <v>0.25800000000000001</v>
      </c>
      <c r="I10">
        <v>31.555</v>
      </c>
      <c r="K10">
        <v>0.25800000000000001</v>
      </c>
      <c r="L10">
        <v>32.311999999999998</v>
      </c>
      <c r="N10">
        <v>0.25800000000000001</v>
      </c>
      <c r="O10" s="1">
        <v>44.484000000000002</v>
      </c>
      <c r="P10" s="3"/>
      <c r="Q10">
        <v>0.25800000000000001</v>
      </c>
      <c r="R10" s="1">
        <v>40.985999999999997</v>
      </c>
      <c r="S10" s="3"/>
      <c r="U10">
        <f t="shared" si="0"/>
        <v>0.25800000000000001</v>
      </c>
      <c r="V10" s="3">
        <f t="shared" si="1"/>
        <v>35.473666666666666</v>
      </c>
    </row>
    <row r="11" spans="1:22" x14ac:dyDescent="0.25">
      <c r="A11">
        <v>0.44400000000000001</v>
      </c>
      <c r="B11" s="1">
        <v>24.698</v>
      </c>
      <c r="C11" s="1"/>
      <c r="E11">
        <v>0.44400000000000001</v>
      </c>
      <c r="F11" s="1">
        <v>25.51</v>
      </c>
      <c r="G11" s="3"/>
      <c r="H11">
        <v>0.44400000000000001</v>
      </c>
      <c r="I11">
        <v>25.193000000000001</v>
      </c>
      <c r="K11">
        <v>0.44400000000000001</v>
      </c>
      <c r="L11">
        <v>25.93</v>
      </c>
      <c r="N11">
        <v>0.44400000000000001</v>
      </c>
      <c r="O11" s="1">
        <v>34.558</v>
      </c>
      <c r="P11" s="3"/>
      <c r="Q11">
        <v>0.44400000000000001</v>
      </c>
      <c r="R11" s="1">
        <v>32.201000000000001</v>
      </c>
      <c r="S11" s="3"/>
      <c r="U11">
        <f t="shared" si="0"/>
        <v>0.44400000000000001</v>
      </c>
      <c r="V11" s="3">
        <f t="shared" si="1"/>
        <v>28.014999999999997</v>
      </c>
    </row>
    <row r="12" spans="1:22" x14ac:dyDescent="0.25">
      <c r="A12">
        <v>0.76300000000000001</v>
      </c>
      <c r="B12" s="1">
        <v>19.635000000000002</v>
      </c>
      <c r="C12" s="1"/>
      <c r="E12">
        <v>0.76300000000000001</v>
      </c>
      <c r="F12" s="1">
        <v>20.544</v>
      </c>
      <c r="G12" s="3"/>
      <c r="H12">
        <v>0.76300000000000001</v>
      </c>
      <c r="I12">
        <v>20.32</v>
      </c>
      <c r="K12">
        <v>0.76300000000000001</v>
      </c>
      <c r="L12">
        <v>21.068000000000001</v>
      </c>
      <c r="N12">
        <v>0.76300000000000001</v>
      </c>
      <c r="O12" s="1">
        <v>27.119</v>
      </c>
      <c r="P12" s="3"/>
      <c r="Q12">
        <v>0.76300000000000001</v>
      </c>
      <c r="R12" s="1">
        <v>25.452000000000002</v>
      </c>
      <c r="S12" s="3"/>
      <c r="U12">
        <f t="shared" si="0"/>
        <v>0.76300000000000001</v>
      </c>
      <c r="V12" s="3">
        <f t="shared" si="1"/>
        <v>22.356333333333335</v>
      </c>
    </row>
    <row r="13" spans="1:22" x14ac:dyDescent="0.25">
      <c r="A13">
        <v>1.31</v>
      </c>
      <c r="B13" s="1">
        <v>15.784000000000001</v>
      </c>
      <c r="C13" s="1"/>
      <c r="E13">
        <v>1.31</v>
      </c>
      <c r="F13" s="1">
        <v>16.602</v>
      </c>
      <c r="G13" s="3"/>
      <c r="H13">
        <v>1.31</v>
      </c>
      <c r="I13">
        <v>16.521999999999998</v>
      </c>
      <c r="K13">
        <v>1.31</v>
      </c>
      <c r="L13">
        <v>17.155999999999999</v>
      </c>
      <c r="N13">
        <v>1.31</v>
      </c>
      <c r="O13" s="1">
        <v>21.361000000000001</v>
      </c>
      <c r="P13" s="3"/>
      <c r="Q13">
        <v>1.31</v>
      </c>
      <c r="R13" s="1">
        <v>20.204999999999998</v>
      </c>
      <c r="S13" s="3"/>
      <c r="U13">
        <f t="shared" si="0"/>
        <v>1.3100000000000003</v>
      </c>
      <c r="V13" s="3">
        <f t="shared" si="1"/>
        <v>17.938333333333333</v>
      </c>
    </row>
    <row r="14" spans="1:22" x14ac:dyDescent="0.25">
      <c r="A14">
        <v>2.25</v>
      </c>
      <c r="B14" s="1">
        <v>12.759</v>
      </c>
      <c r="C14" s="1"/>
      <c r="E14">
        <v>2.25</v>
      </c>
      <c r="F14" s="1">
        <v>13.510999999999999</v>
      </c>
      <c r="G14" s="3"/>
      <c r="H14">
        <v>2.25</v>
      </c>
      <c r="I14">
        <v>13.497999999999999</v>
      </c>
      <c r="K14">
        <v>2.25</v>
      </c>
      <c r="L14">
        <v>14.071</v>
      </c>
      <c r="N14">
        <v>2.25</v>
      </c>
      <c r="O14" s="1">
        <v>16.867999999999999</v>
      </c>
      <c r="P14" s="3"/>
      <c r="Q14">
        <v>2.25</v>
      </c>
      <c r="R14" s="1">
        <v>16.125</v>
      </c>
      <c r="S14" s="3"/>
      <c r="U14">
        <f t="shared" si="0"/>
        <v>2.25</v>
      </c>
      <c r="V14" s="3">
        <f t="shared" si="1"/>
        <v>14.472</v>
      </c>
    </row>
    <row r="15" spans="1:22" x14ac:dyDescent="0.25">
      <c r="A15">
        <v>3.87</v>
      </c>
      <c r="B15" s="1">
        <v>10.367000000000001</v>
      </c>
      <c r="C15" s="1"/>
      <c r="E15">
        <v>3.88</v>
      </c>
      <c r="F15" s="1">
        <v>11.026999999999999</v>
      </c>
      <c r="G15" s="3"/>
      <c r="H15">
        <v>3.88</v>
      </c>
      <c r="I15">
        <v>11.036</v>
      </c>
      <c r="K15">
        <v>3.88</v>
      </c>
      <c r="L15">
        <v>11.538</v>
      </c>
      <c r="N15">
        <v>3.88</v>
      </c>
      <c r="O15" s="1">
        <v>13.313000000000001</v>
      </c>
      <c r="P15" s="3"/>
      <c r="Q15">
        <v>3.88</v>
      </c>
      <c r="R15" s="1">
        <v>12.867000000000001</v>
      </c>
      <c r="S15" s="3"/>
      <c r="U15">
        <f t="shared" si="0"/>
        <v>3.8783333333333325</v>
      </c>
      <c r="V15" s="3">
        <f t="shared" si="1"/>
        <v>11.691333333333334</v>
      </c>
    </row>
    <row r="16" spans="1:22" x14ac:dyDescent="0.25">
      <c r="A16">
        <v>6.66</v>
      </c>
      <c r="B16" s="1">
        <v>8.4100999999999999</v>
      </c>
      <c r="C16" s="1"/>
      <c r="E16">
        <v>6.66</v>
      </c>
      <c r="F16" s="1">
        <v>8.9952999999999985</v>
      </c>
      <c r="G16" s="3"/>
      <c r="H16">
        <v>6.66</v>
      </c>
      <c r="I16">
        <v>9.0172999999999988</v>
      </c>
      <c r="K16">
        <v>6.66</v>
      </c>
      <c r="L16">
        <v>9.4557000000000002</v>
      </c>
      <c r="N16">
        <v>6.66</v>
      </c>
      <c r="O16" s="1">
        <v>10.494</v>
      </c>
      <c r="P16" s="3"/>
      <c r="Q16">
        <v>6.66</v>
      </c>
      <c r="R16" s="1">
        <v>10.291</v>
      </c>
      <c r="S16" s="3"/>
      <c r="U16">
        <f t="shared" si="0"/>
        <v>6.6599999999999993</v>
      </c>
      <c r="V16" s="3">
        <f t="shared" si="1"/>
        <v>9.4438999999999993</v>
      </c>
    </row>
    <row r="17" spans="1:22" x14ac:dyDescent="0.25">
      <c r="A17">
        <v>11.5</v>
      </c>
      <c r="B17" s="1">
        <v>6.8468</v>
      </c>
      <c r="C17" s="1"/>
      <c r="E17">
        <v>11.5</v>
      </c>
      <c r="F17" s="1">
        <v>7.3311999999999999</v>
      </c>
      <c r="G17" s="3"/>
      <c r="H17">
        <v>11.5</v>
      </c>
      <c r="I17">
        <v>7.3532999999999999</v>
      </c>
      <c r="K17">
        <v>11.5</v>
      </c>
      <c r="L17">
        <v>7.7378999999999998</v>
      </c>
      <c r="N17">
        <v>11.5</v>
      </c>
      <c r="O17" s="1">
        <v>8.2237999999999989</v>
      </c>
      <c r="P17" s="3"/>
      <c r="Q17">
        <v>11.5</v>
      </c>
      <c r="R17" s="1">
        <v>8.1952999999999996</v>
      </c>
      <c r="S17" s="3"/>
      <c r="U17">
        <f t="shared" si="0"/>
        <v>11.5</v>
      </c>
      <c r="V17" s="3">
        <f t="shared" si="1"/>
        <v>7.6147166666666664</v>
      </c>
    </row>
    <row r="18" spans="1:22" x14ac:dyDescent="0.25">
      <c r="A18">
        <v>19.7</v>
      </c>
      <c r="B18" s="1">
        <v>5.5661000000000005</v>
      </c>
      <c r="C18" s="1"/>
      <c r="E18">
        <v>19.7</v>
      </c>
      <c r="F18" s="1">
        <v>5.9480000000000004</v>
      </c>
      <c r="G18" s="3"/>
      <c r="H18">
        <v>19.7</v>
      </c>
      <c r="I18">
        <v>5.9746999999999995</v>
      </c>
      <c r="K18">
        <v>19.7</v>
      </c>
      <c r="L18">
        <v>6.3</v>
      </c>
      <c r="N18">
        <v>19.7</v>
      </c>
      <c r="O18" s="1">
        <v>6.3893999999999993</v>
      </c>
      <c r="P18" s="3"/>
      <c r="Q18">
        <v>19.7</v>
      </c>
      <c r="R18" s="1">
        <v>6.4998999999999993</v>
      </c>
      <c r="S18" s="3"/>
      <c r="U18">
        <f t="shared" si="0"/>
        <v>19.7</v>
      </c>
      <c r="V18" s="3">
        <f t="shared" si="1"/>
        <v>6.1130166666666668</v>
      </c>
    </row>
    <row r="19" spans="1:22" x14ac:dyDescent="0.25">
      <c r="A19">
        <v>33.9</v>
      </c>
      <c r="B19" s="1">
        <v>4.5023999999999997</v>
      </c>
      <c r="C19" s="1"/>
      <c r="E19">
        <v>33.9</v>
      </c>
      <c r="F19" s="1">
        <v>4.8161000000000005</v>
      </c>
      <c r="G19" s="3"/>
      <c r="H19">
        <v>33.799999999999997</v>
      </c>
      <c r="I19">
        <v>4.8513999999999999</v>
      </c>
      <c r="K19">
        <v>33.799999999999997</v>
      </c>
      <c r="L19">
        <v>5.1303999999999998</v>
      </c>
      <c r="N19">
        <v>33.9</v>
      </c>
      <c r="O19" s="1">
        <v>4.9335000000000004</v>
      </c>
      <c r="P19" s="3"/>
      <c r="Q19">
        <v>33.799999999999997</v>
      </c>
      <c r="R19" s="1">
        <v>5.1251999999999995</v>
      </c>
      <c r="S19" s="3"/>
      <c r="U19">
        <f t="shared" si="0"/>
        <v>33.849999999999994</v>
      </c>
      <c r="V19" s="3">
        <f t="shared" si="1"/>
        <v>4.8931666666666667</v>
      </c>
    </row>
    <row r="20" spans="1:22" x14ac:dyDescent="0.25">
      <c r="A20">
        <v>54.8</v>
      </c>
      <c r="B20" s="1">
        <v>3.8586999999999998</v>
      </c>
      <c r="C20" s="1"/>
      <c r="E20">
        <v>54.9</v>
      </c>
      <c r="F20" s="1">
        <v>4.1251999999999995</v>
      </c>
      <c r="G20" s="3"/>
      <c r="H20">
        <v>54.8</v>
      </c>
      <c r="I20">
        <v>4.1511000000000005</v>
      </c>
      <c r="K20">
        <v>54.7</v>
      </c>
      <c r="L20">
        <v>4.4003999999999994</v>
      </c>
      <c r="N20">
        <v>55.2</v>
      </c>
      <c r="O20" s="1">
        <v>3.9750000000000001</v>
      </c>
      <c r="P20" s="3"/>
      <c r="Q20">
        <v>55.2</v>
      </c>
      <c r="R20" s="1">
        <v>4.2501000000000007</v>
      </c>
      <c r="S20" s="3"/>
      <c r="U20">
        <f t="shared" si="0"/>
        <v>54.93333333333333</v>
      </c>
      <c r="V20" s="3">
        <f t="shared" si="1"/>
        <v>4.1267500000000004</v>
      </c>
    </row>
    <row r="21" spans="1:22" x14ac:dyDescent="0.25">
      <c r="A21">
        <v>88.6</v>
      </c>
      <c r="B21" s="1">
        <v>3.2324999999999999</v>
      </c>
      <c r="C21" s="1"/>
      <c r="E21">
        <v>89.2</v>
      </c>
      <c r="F21" s="1">
        <v>3.4378000000000002</v>
      </c>
      <c r="G21" s="3"/>
      <c r="H21">
        <v>87.9</v>
      </c>
      <c r="I21">
        <v>3.5040999999999998</v>
      </c>
      <c r="K21">
        <v>89</v>
      </c>
      <c r="L21">
        <v>3.6945999999999999</v>
      </c>
      <c r="N21">
        <v>89.5</v>
      </c>
      <c r="O21" s="1">
        <v>3.1448</v>
      </c>
      <c r="P21" s="3"/>
      <c r="Q21">
        <v>89</v>
      </c>
      <c r="R21" s="1">
        <v>3.5065999999999997</v>
      </c>
      <c r="S21" s="3"/>
      <c r="U21">
        <f t="shared" si="0"/>
        <v>88.866666666666674</v>
      </c>
      <c r="V21" s="3">
        <f t="shared" si="1"/>
        <v>3.4200666666666666</v>
      </c>
    </row>
    <row r="22" spans="1:22" x14ac:dyDescent="0.25">
      <c r="R22" s="1"/>
    </row>
    <row r="23" spans="1:22" x14ac:dyDescent="0.25">
      <c r="R23" s="1"/>
    </row>
    <row r="24" spans="1:22" x14ac:dyDescent="0.25">
      <c r="A24" t="s">
        <v>21</v>
      </c>
      <c r="B24" t="s">
        <v>22</v>
      </c>
    </row>
    <row r="25" spans="1:22" x14ac:dyDescent="0.25">
      <c r="A25">
        <v>18.75</v>
      </c>
      <c r="B25">
        <f>1-0.40878</f>
        <v>0.59122000000000008</v>
      </c>
    </row>
    <row r="26" spans="1:22" x14ac:dyDescent="0.25">
      <c r="A26">
        <v>19.228999999999999</v>
      </c>
      <c r="B26">
        <f>1-0.39276</f>
        <v>0.60724</v>
      </c>
    </row>
    <row r="27" spans="1:22" x14ac:dyDescent="0.25">
      <c r="A27">
        <v>19.056999999999999</v>
      </c>
      <c r="B27">
        <f>1-0.38816</f>
        <v>0.61183999999999994</v>
      </c>
    </row>
    <row r="28" spans="1:22" x14ac:dyDescent="0.25">
      <c r="A28">
        <v>19.649000000000001</v>
      </c>
      <c r="B28">
        <f>1-0.38022</f>
        <v>0.61978</v>
      </c>
    </row>
    <row r="29" spans="1:22" x14ac:dyDescent="0.25">
      <c r="A29">
        <v>24.556000000000001</v>
      </c>
      <c r="B29">
        <f>1-0.456</f>
        <v>0.54400000000000004</v>
      </c>
    </row>
    <row r="30" spans="1:22" x14ac:dyDescent="0.25">
      <c r="A30">
        <v>23.481999999999999</v>
      </c>
      <c r="B30">
        <f>1-0.433</f>
        <v>0.56699999999999995</v>
      </c>
    </row>
    <row r="32" spans="1:22" x14ac:dyDescent="0.25">
      <c r="A32">
        <f>AVERAGE(A25:A30)</f>
        <v>20.787166666666668</v>
      </c>
      <c r="B32">
        <f>AVERAGE(B25:B30)</f>
        <v>0.59018000000000004</v>
      </c>
      <c r="C32" t="s">
        <v>10</v>
      </c>
    </row>
    <row r="33" spans="1:3" x14ac:dyDescent="0.25">
      <c r="A33">
        <f>STDEV(A25:A30)</f>
        <v>2.5429535124863496</v>
      </c>
      <c r="B33">
        <f>STDEV(B25:B30)</f>
        <v>2.9350794197091145E-2</v>
      </c>
      <c r="C33" t="s">
        <v>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80F14-55B3-4FDF-AD29-ED0AB35870C8}">
  <sheetPr>
    <tabColor theme="7" tint="-0.249977111117893"/>
  </sheetPr>
  <dimension ref="A1:AE33"/>
  <sheetViews>
    <sheetView workbookViewId="0">
      <selection activeCell="J38" sqref="J37:J38"/>
    </sheetView>
  </sheetViews>
  <sheetFormatPr defaultRowHeight="15" x14ac:dyDescent="0.25"/>
  <cols>
    <col min="8" max="8" width="10.5703125" bestFit="1" customWidth="1"/>
  </cols>
  <sheetData>
    <row r="1" spans="1:31" x14ac:dyDescent="0.25">
      <c r="A1" s="5" t="s">
        <v>95</v>
      </c>
      <c r="D1" s="5" t="s">
        <v>95</v>
      </c>
      <c r="G1" s="5" t="s">
        <v>95</v>
      </c>
      <c r="J1" s="5" t="s">
        <v>95</v>
      </c>
      <c r="M1" s="5" t="s">
        <v>95</v>
      </c>
      <c r="P1" s="5" t="s">
        <v>10</v>
      </c>
    </row>
    <row r="2" spans="1:31" x14ac:dyDescent="0.25">
      <c r="A2" t="s">
        <v>16</v>
      </c>
      <c r="B2" t="s">
        <v>17</v>
      </c>
      <c r="D2" t="s">
        <v>16</v>
      </c>
      <c r="E2" t="s">
        <v>17</v>
      </c>
      <c r="G2" t="s">
        <v>16</v>
      </c>
      <c r="H2" t="s">
        <v>17</v>
      </c>
      <c r="J2" t="s">
        <v>16</v>
      </c>
      <c r="K2" t="s">
        <v>17</v>
      </c>
      <c r="M2" t="s">
        <v>16</v>
      </c>
      <c r="N2" t="s">
        <v>17</v>
      </c>
      <c r="P2" t="s">
        <v>16</v>
      </c>
      <c r="Q2" t="s">
        <v>17</v>
      </c>
    </row>
    <row r="3" spans="1:31" x14ac:dyDescent="0.25">
      <c r="A3" t="s">
        <v>18</v>
      </c>
      <c r="B3" t="s">
        <v>19</v>
      </c>
      <c r="D3" t="s">
        <v>18</v>
      </c>
      <c r="E3" t="s">
        <v>19</v>
      </c>
      <c r="G3" t="s">
        <v>18</v>
      </c>
      <c r="H3" t="s">
        <v>19</v>
      </c>
      <c r="J3" t="s">
        <v>18</v>
      </c>
      <c r="K3" t="s">
        <v>19</v>
      </c>
      <c r="M3" t="s">
        <v>18</v>
      </c>
      <c r="N3" t="s">
        <v>19</v>
      </c>
      <c r="P3" t="s">
        <v>18</v>
      </c>
      <c r="Q3" t="s">
        <v>19</v>
      </c>
    </row>
    <row r="4" spans="1:31" x14ac:dyDescent="0.25">
      <c r="A4">
        <v>0.01</v>
      </c>
      <c r="B4" s="1">
        <v>2299.4718427835055</v>
      </c>
      <c r="D4">
        <v>0.01</v>
      </c>
      <c r="E4" s="1">
        <v>2069.3797277196527</v>
      </c>
      <c r="F4" s="3"/>
      <c r="G4">
        <v>0.01</v>
      </c>
      <c r="H4" s="1">
        <v>2234.1999999999998</v>
      </c>
      <c r="I4" s="3"/>
      <c r="J4">
        <v>0.01</v>
      </c>
      <c r="K4" s="1">
        <v>1963.3</v>
      </c>
      <c r="L4" s="1"/>
      <c r="M4">
        <v>0.01</v>
      </c>
      <c r="N4">
        <v>2043.4</v>
      </c>
      <c r="P4">
        <f t="shared" ref="P4:P21" si="0">AVERAGE(A4,D4)</f>
        <v>0.01</v>
      </c>
      <c r="Q4" s="1">
        <f>AVERAGE(N4,B4,E4,H4,K4)</f>
        <v>2121.9503141006317</v>
      </c>
    </row>
    <row r="5" spans="1:31" x14ac:dyDescent="0.25">
      <c r="A5">
        <v>1.72E-2</v>
      </c>
      <c r="B5" s="1">
        <v>1727.8736361203501</v>
      </c>
      <c r="D5">
        <v>1.72E-2</v>
      </c>
      <c r="E5" s="1">
        <v>1591.7363988548946</v>
      </c>
      <c r="F5" s="3"/>
      <c r="G5">
        <v>1.72E-2</v>
      </c>
      <c r="H5" s="1">
        <v>1701.9</v>
      </c>
      <c r="I5" s="3"/>
      <c r="J5">
        <v>1.72E-2</v>
      </c>
      <c r="K5" s="1">
        <v>1505.5</v>
      </c>
      <c r="L5" s="1"/>
      <c r="M5">
        <v>1.72E-2</v>
      </c>
      <c r="N5">
        <v>1687.4</v>
      </c>
      <c r="P5">
        <f t="shared" si="0"/>
        <v>1.72E-2</v>
      </c>
      <c r="Q5" s="1">
        <f t="shared" ref="Q5:Q21" si="1">AVERAGE(N5,B5,E5,H5,K5)</f>
        <v>1642.8820069950489</v>
      </c>
      <c r="W5" s="3"/>
      <c r="AE5" s="3"/>
    </row>
    <row r="6" spans="1:31" x14ac:dyDescent="0.25">
      <c r="A6">
        <v>2.9600000000000001E-2</v>
      </c>
      <c r="B6" s="1">
        <v>1244.6490677532213</v>
      </c>
      <c r="D6">
        <v>2.9600000000000001E-2</v>
      </c>
      <c r="E6" s="1">
        <v>1139.5123083533526</v>
      </c>
      <c r="F6" s="3"/>
      <c r="G6">
        <v>2.9600000000000001E-2</v>
      </c>
      <c r="H6" s="1">
        <v>1220.0999999999999</v>
      </c>
      <c r="I6" s="3"/>
      <c r="J6">
        <v>2.9600000000000001E-2</v>
      </c>
      <c r="K6" s="1">
        <v>1081.4000000000001</v>
      </c>
      <c r="L6" s="1"/>
      <c r="M6">
        <v>2.9600000000000001E-2</v>
      </c>
      <c r="N6">
        <v>1281.1600000000001</v>
      </c>
      <c r="P6">
        <f t="shared" si="0"/>
        <v>2.9600000000000001E-2</v>
      </c>
      <c r="Q6" s="1">
        <f t="shared" si="1"/>
        <v>1193.364275221315</v>
      </c>
      <c r="W6" s="3"/>
      <c r="AE6" s="3"/>
    </row>
    <row r="7" spans="1:31" x14ac:dyDescent="0.25">
      <c r="A7">
        <v>5.0799999999999998E-2</v>
      </c>
      <c r="B7" s="1">
        <v>871.1143392739275</v>
      </c>
      <c r="D7">
        <v>5.0799999999999998E-2</v>
      </c>
      <c r="E7" s="1">
        <v>810.92041642527352</v>
      </c>
      <c r="F7" s="3"/>
      <c r="G7">
        <v>5.0799999999999998E-2</v>
      </c>
      <c r="H7" s="1">
        <v>863.08</v>
      </c>
      <c r="I7" s="3"/>
      <c r="J7">
        <v>5.0799999999999998E-2</v>
      </c>
      <c r="K7" s="1">
        <v>766.24</v>
      </c>
      <c r="L7" s="1"/>
      <c r="M7">
        <v>5.0799999999999998E-2</v>
      </c>
      <c r="N7">
        <v>951.24</v>
      </c>
      <c r="P7">
        <f t="shared" si="0"/>
        <v>5.0799999999999998E-2</v>
      </c>
      <c r="Q7" s="1">
        <f t="shared" si="1"/>
        <v>852.51895113984006</v>
      </c>
      <c r="W7" s="3"/>
      <c r="AE7" s="3"/>
    </row>
    <row r="8" spans="1:31" x14ac:dyDescent="0.25">
      <c r="A8">
        <v>8.7300000000000003E-2</v>
      </c>
      <c r="B8" s="1">
        <v>611.59034180576634</v>
      </c>
      <c r="D8">
        <v>8.7300000000000003E-2</v>
      </c>
      <c r="E8" s="1">
        <v>573.53592835035045</v>
      </c>
      <c r="F8" s="3"/>
      <c r="G8">
        <v>8.7300000000000003E-2</v>
      </c>
      <c r="H8" s="1">
        <v>608.17999999999995</v>
      </c>
      <c r="I8" s="3"/>
      <c r="J8">
        <v>8.7300000000000003E-2</v>
      </c>
      <c r="K8" s="1">
        <v>542.09</v>
      </c>
      <c r="L8" s="1"/>
      <c r="M8">
        <v>8.7300000000000003E-2</v>
      </c>
      <c r="N8">
        <v>661.18100000000004</v>
      </c>
      <c r="P8">
        <f t="shared" si="0"/>
        <v>8.7300000000000003E-2</v>
      </c>
      <c r="Q8" s="1">
        <f t="shared" si="1"/>
        <v>599.31545403122334</v>
      </c>
      <c r="W8" s="3"/>
      <c r="AE8" s="3"/>
    </row>
    <row r="9" spans="1:31" x14ac:dyDescent="0.25">
      <c r="A9">
        <v>0.15</v>
      </c>
      <c r="B9" s="1">
        <v>428.70632385194182</v>
      </c>
      <c r="D9">
        <v>0.15</v>
      </c>
      <c r="E9" s="1">
        <v>407.93582867783982</v>
      </c>
      <c r="F9" s="3"/>
      <c r="G9">
        <v>0.15</v>
      </c>
      <c r="H9" s="1">
        <v>429.78</v>
      </c>
      <c r="I9" s="3"/>
      <c r="J9">
        <v>0.15</v>
      </c>
      <c r="K9" s="1">
        <v>385.07</v>
      </c>
      <c r="L9" s="1"/>
      <c r="M9">
        <v>0.15</v>
      </c>
      <c r="N9">
        <v>482.94200000000001</v>
      </c>
      <c r="P9">
        <f t="shared" si="0"/>
        <v>0.15</v>
      </c>
      <c r="Q9" s="1">
        <f t="shared" si="1"/>
        <v>426.88683050595625</v>
      </c>
      <c r="W9" s="3"/>
      <c r="AE9" s="3"/>
    </row>
    <row r="10" spans="1:31" x14ac:dyDescent="0.25">
      <c r="A10">
        <v>0.25800000000000001</v>
      </c>
      <c r="B10" s="1">
        <v>301.77229024030072</v>
      </c>
      <c r="D10">
        <v>0.25800000000000001</v>
      </c>
      <c r="E10" s="1">
        <v>291.38658240974786</v>
      </c>
      <c r="F10" s="3"/>
      <c r="G10">
        <v>0.25800000000000001</v>
      </c>
      <c r="H10" s="1">
        <v>304.81</v>
      </c>
      <c r="I10" s="3"/>
      <c r="J10">
        <v>0.25800000000000001</v>
      </c>
      <c r="K10" s="1">
        <v>275.02999999999997</v>
      </c>
      <c r="L10" s="1"/>
      <c r="M10">
        <v>0.25800000000000001</v>
      </c>
      <c r="N10">
        <v>297.68</v>
      </c>
      <c r="P10">
        <f t="shared" si="0"/>
        <v>0.25800000000000001</v>
      </c>
      <c r="Q10" s="1">
        <f t="shared" si="1"/>
        <v>294.13577453000971</v>
      </c>
      <c r="W10" s="3"/>
      <c r="AE10" s="3"/>
    </row>
    <row r="11" spans="1:31" x14ac:dyDescent="0.25">
      <c r="A11">
        <v>0.44400000000000001</v>
      </c>
      <c r="B11" s="1">
        <v>213.96003779155592</v>
      </c>
      <c r="D11">
        <v>0.44400000000000001</v>
      </c>
      <c r="E11" s="1">
        <v>209.81575841802018</v>
      </c>
      <c r="F11" s="3"/>
      <c r="G11">
        <v>0.44400000000000001</v>
      </c>
      <c r="H11" s="1">
        <v>218.01</v>
      </c>
      <c r="I11" s="3"/>
      <c r="J11">
        <v>0.44400000000000001</v>
      </c>
      <c r="K11" s="1">
        <v>197.65</v>
      </c>
      <c r="L11" s="1"/>
      <c r="M11">
        <v>0.44400000000000001</v>
      </c>
      <c r="N11">
        <v>232.30500000000004</v>
      </c>
      <c r="P11">
        <f t="shared" si="0"/>
        <v>0.44400000000000001</v>
      </c>
      <c r="Q11" s="1">
        <f t="shared" si="1"/>
        <v>214.34815924191525</v>
      </c>
      <c r="W11" s="3"/>
      <c r="AE11" s="3"/>
    </row>
    <row r="12" spans="1:31" x14ac:dyDescent="0.25">
      <c r="A12">
        <v>0.76300000000000001</v>
      </c>
      <c r="B12" s="1">
        <v>152.67597183197117</v>
      </c>
      <c r="D12">
        <v>0.76300000000000001</v>
      </c>
      <c r="E12" s="1">
        <v>152.08374403344752</v>
      </c>
      <c r="F12" s="3"/>
      <c r="G12">
        <v>0.76300000000000001</v>
      </c>
      <c r="H12" s="1">
        <v>156.94</v>
      </c>
      <c r="I12" s="3"/>
      <c r="J12">
        <v>0.76300000000000001</v>
      </c>
      <c r="K12" s="1">
        <v>142.97999999999999</v>
      </c>
      <c r="L12" s="1"/>
      <c r="M12">
        <v>0.76300000000000001</v>
      </c>
      <c r="N12">
        <v>161.12</v>
      </c>
      <c r="P12">
        <f t="shared" si="0"/>
        <v>0.76300000000000001</v>
      </c>
      <c r="Q12" s="1">
        <f t="shared" si="1"/>
        <v>153.15994317308372</v>
      </c>
      <c r="W12" s="3"/>
      <c r="AE12" s="3"/>
    </row>
    <row r="13" spans="1:31" x14ac:dyDescent="0.25">
      <c r="A13">
        <v>1.31</v>
      </c>
      <c r="B13" s="1">
        <v>109.59665407804944</v>
      </c>
      <c r="D13">
        <v>1.31</v>
      </c>
      <c r="E13" s="1">
        <v>111.003654205511</v>
      </c>
      <c r="F13" s="3"/>
      <c r="G13">
        <v>1.31</v>
      </c>
      <c r="H13" s="1">
        <v>113.8</v>
      </c>
      <c r="I13" s="3"/>
      <c r="J13">
        <v>1.31</v>
      </c>
      <c r="K13" s="1">
        <v>103.95</v>
      </c>
      <c r="L13" s="1"/>
      <c r="M13">
        <v>1.31</v>
      </c>
      <c r="N13">
        <v>130.60547588812835</v>
      </c>
      <c r="P13">
        <f t="shared" si="0"/>
        <v>1.31</v>
      </c>
      <c r="Q13" s="1">
        <f t="shared" si="1"/>
        <v>113.79115683433777</v>
      </c>
      <c r="W13" s="3"/>
      <c r="AE13" s="3"/>
    </row>
    <row r="14" spans="1:31" x14ac:dyDescent="0.25">
      <c r="A14">
        <v>2.25</v>
      </c>
      <c r="B14" s="1">
        <v>78.900686968213193</v>
      </c>
      <c r="D14">
        <v>2.25</v>
      </c>
      <c r="E14" s="1">
        <v>81.142896151068001</v>
      </c>
      <c r="F14" s="3"/>
      <c r="G14">
        <v>2.25</v>
      </c>
      <c r="H14" s="1">
        <v>82.542000000000002</v>
      </c>
      <c r="I14" s="3"/>
      <c r="J14">
        <v>2.25</v>
      </c>
      <c r="K14" s="1">
        <v>75.998999999999995</v>
      </c>
      <c r="L14" s="1"/>
      <c r="M14">
        <v>2.25</v>
      </c>
      <c r="N14">
        <v>93.008165473119391</v>
      </c>
      <c r="P14">
        <f t="shared" si="0"/>
        <v>2.25</v>
      </c>
      <c r="Q14" s="1">
        <f t="shared" si="1"/>
        <v>82.318549718480128</v>
      </c>
      <c r="W14" s="3"/>
      <c r="AE14" s="3"/>
    </row>
    <row r="15" spans="1:31" x14ac:dyDescent="0.25">
      <c r="A15">
        <v>3.87</v>
      </c>
      <c r="B15" s="1">
        <v>56.697621714857533</v>
      </c>
      <c r="D15">
        <v>3.87</v>
      </c>
      <c r="E15" s="1">
        <v>59.294304398116267</v>
      </c>
      <c r="F15" s="3"/>
      <c r="G15">
        <v>3.87</v>
      </c>
      <c r="H15" s="1">
        <v>59.694000000000003</v>
      </c>
      <c r="I15" s="3"/>
      <c r="J15">
        <v>3.87</v>
      </c>
      <c r="K15" s="1">
        <v>55.761000000000003</v>
      </c>
      <c r="L15" s="1"/>
      <c r="M15">
        <v>3.87</v>
      </c>
      <c r="N15">
        <v>66.475354135110564</v>
      </c>
      <c r="P15">
        <f t="shared" si="0"/>
        <v>3.87</v>
      </c>
      <c r="Q15" s="1">
        <f t="shared" si="1"/>
        <v>59.584456049616882</v>
      </c>
      <c r="W15" s="3"/>
      <c r="AE15" s="3"/>
    </row>
    <row r="16" spans="1:31" x14ac:dyDescent="0.25">
      <c r="A16">
        <v>6.66</v>
      </c>
      <c r="B16" s="1">
        <v>41.058066309791052</v>
      </c>
      <c r="D16">
        <v>6.66</v>
      </c>
      <c r="E16" s="1">
        <v>43.372357168916452</v>
      </c>
      <c r="F16" s="3"/>
      <c r="G16">
        <v>6.66</v>
      </c>
      <c r="H16" s="1">
        <v>43.396000000000001</v>
      </c>
      <c r="I16" s="3"/>
      <c r="J16">
        <v>6.66</v>
      </c>
      <c r="K16" s="1">
        <v>40.878999999999998</v>
      </c>
      <c r="L16" s="1"/>
      <c r="M16">
        <v>6.66</v>
      </c>
      <c r="N16">
        <v>47.202055600145933</v>
      </c>
      <c r="P16">
        <f t="shared" si="0"/>
        <v>6.66</v>
      </c>
      <c r="Q16" s="1">
        <f t="shared" si="1"/>
        <v>43.181495815770681</v>
      </c>
      <c r="W16" s="3"/>
      <c r="AE16" s="3"/>
    </row>
    <row r="17" spans="1:31" x14ac:dyDescent="0.25">
      <c r="A17">
        <v>11.5</v>
      </c>
      <c r="B17" s="1">
        <v>29.805483160171196</v>
      </c>
      <c r="D17">
        <v>11.5</v>
      </c>
      <c r="E17" s="1">
        <v>31.756303685084031</v>
      </c>
      <c r="F17" s="3"/>
      <c r="G17">
        <v>11.5</v>
      </c>
      <c r="H17" s="1">
        <v>31.625</v>
      </c>
      <c r="I17" s="3"/>
      <c r="J17">
        <v>11.5</v>
      </c>
      <c r="K17" s="1">
        <v>29.949000000000002</v>
      </c>
      <c r="L17" s="1"/>
      <c r="M17">
        <v>11.5</v>
      </c>
      <c r="N17">
        <v>33.681152414559875</v>
      </c>
      <c r="P17">
        <f t="shared" si="0"/>
        <v>11.5</v>
      </c>
      <c r="Q17" s="1">
        <f t="shared" si="1"/>
        <v>31.363387851963022</v>
      </c>
      <c r="W17" s="3"/>
      <c r="AE17" s="3"/>
    </row>
    <row r="18" spans="1:31" x14ac:dyDescent="0.25">
      <c r="A18">
        <v>19.7</v>
      </c>
      <c r="B18" s="1">
        <v>21.675527942689779</v>
      </c>
      <c r="D18">
        <v>19.7</v>
      </c>
      <c r="E18" s="1">
        <v>23.305412528192686</v>
      </c>
      <c r="F18" s="3"/>
      <c r="G18">
        <v>19.7</v>
      </c>
      <c r="H18" s="1">
        <v>23.05</v>
      </c>
      <c r="I18" s="3"/>
      <c r="J18">
        <v>19.7</v>
      </c>
      <c r="K18" s="1">
        <v>22.082999999999998</v>
      </c>
      <c r="L18" s="1"/>
      <c r="M18">
        <v>19.7</v>
      </c>
      <c r="N18">
        <v>23.954873611643048</v>
      </c>
      <c r="P18">
        <f t="shared" si="0"/>
        <v>19.7</v>
      </c>
      <c r="Q18" s="1">
        <f t="shared" si="1"/>
        <v>22.813762816505101</v>
      </c>
      <c r="W18" s="3"/>
      <c r="AE18" s="3"/>
    </row>
    <row r="19" spans="1:31" x14ac:dyDescent="0.25">
      <c r="A19">
        <v>33.9</v>
      </c>
      <c r="B19" s="1">
        <v>15.979573974082072</v>
      </c>
      <c r="D19">
        <v>33.9</v>
      </c>
      <c r="E19" s="1">
        <v>17.296417884278199</v>
      </c>
      <c r="F19" s="3"/>
      <c r="G19">
        <v>34</v>
      </c>
      <c r="H19" s="1">
        <v>17.015999999999998</v>
      </c>
      <c r="I19" s="3"/>
      <c r="J19">
        <v>34</v>
      </c>
      <c r="K19" s="1">
        <v>16.454999999999998</v>
      </c>
      <c r="L19" s="1"/>
      <c r="M19">
        <v>33.9</v>
      </c>
      <c r="N19">
        <v>17.26462653419053</v>
      </c>
      <c r="P19">
        <f t="shared" si="0"/>
        <v>33.9</v>
      </c>
      <c r="Q19" s="1">
        <f t="shared" si="1"/>
        <v>16.80232367851016</v>
      </c>
      <c r="W19" s="3"/>
      <c r="AE19" s="3"/>
    </row>
    <row r="20" spans="1:31" x14ac:dyDescent="0.25">
      <c r="A20">
        <v>55.5</v>
      </c>
      <c r="B20" s="1">
        <v>12.547687922432461</v>
      </c>
      <c r="D20">
        <v>55.2</v>
      </c>
      <c r="E20" s="1">
        <v>13.732880921472875</v>
      </c>
      <c r="F20" s="3"/>
      <c r="G20">
        <v>55.5</v>
      </c>
      <c r="H20" s="1">
        <v>13.41</v>
      </c>
      <c r="I20" s="3"/>
      <c r="J20">
        <v>55.4</v>
      </c>
      <c r="K20" s="1">
        <v>13.112</v>
      </c>
      <c r="L20" s="1"/>
      <c r="M20">
        <v>55.5</v>
      </c>
      <c r="N20">
        <v>13.35708505903443</v>
      </c>
      <c r="P20">
        <f t="shared" si="0"/>
        <v>55.35</v>
      </c>
      <c r="Q20" s="1">
        <f t="shared" si="1"/>
        <v>13.231930780587954</v>
      </c>
      <c r="W20" s="3"/>
      <c r="AE20" s="3"/>
    </row>
    <row r="21" spans="1:31" x14ac:dyDescent="0.25">
      <c r="A21">
        <v>90.2</v>
      </c>
      <c r="B21" s="1">
        <v>10.010742818634588</v>
      </c>
      <c r="D21">
        <v>89.4</v>
      </c>
      <c r="E21" s="1">
        <v>11.004286333994081</v>
      </c>
      <c r="G21">
        <v>91.2</v>
      </c>
      <c r="H21" s="1">
        <v>10.689</v>
      </c>
      <c r="I21" s="3"/>
      <c r="J21">
        <v>90.3</v>
      </c>
      <c r="K21" s="1">
        <v>10.574</v>
      </c>
      <c r="L21" s="1"/>
      <c r="M21">
        <v>90.2</v>
      </c>
      <c r="N21">
        <v>10.486988020339568</v>
      </c>
      <c r="P21">
        <f t="shared" si="0"/>
        <v>89.800000000000011</v>
      </c>
      <c r="Q21" s="1">
        <f t="shared" si="1"/>
        <v>10.553003434593647</v>
      </c>
      <c r="AE21" s="3"/>
    </row>
    <row r="24" spans="1:31" x14ac:dyDescent="0.25">
      <c r="A24" t="s">
        <v>21</v>
      </c>
      <c r="B24" t="s">
        <v>22</v>
      </c>
    </row>
    <row r="25" spans="1:31" x14ac:dyDescent="0.25">
      <c r="A25">
        <v>136.37</v>
      </c>
      <c r="B25">
        <f>1-0.61</f>
        <v>0.39</v>
      </c>
    </row>
    <row r="26" spans="1:31" x14ac:dyDescent="0.25">
      <c r="A26">
        <v>136.49</v>
      </c>
      <c r="B26">
        <f>1-0.587</f>
        <v>0.41300000000000003</v>
      </c>
    </row>
    <row r="27" spans="1:31" x14ac:dyDescent="0.25">
      <c r="A27">
        <v>140.16999999999999</v>
      </c>
      <c r="B27">
        <f>1-0.599</f>
        <v>0.40100000000000002</v>
      </c>
    </row>
    <row r="28" spans="1:31" x14ac:dyDescent="0.25">
      <c r="A28">
        <v>129.1</v>
      </c>
      <c r="B28">
        <f>1-0.586</f>
        <v>0.41400000000000003</v>
      </c>
    </row>
    <row r="29" spans="1:31" x14ac:dyDescent="0.25">
      <c r="A29">
        <v>146.94</v>
      </c>
      <c r="B29">
        <f>1-0.598</f>
        <v>0.40200000000000002</v>
      </c>
    </row>
    <row r="32" spans="1:31" x14ac:dyDescent="0.25">
      <c r="A32">
        <f>AVERAGE(A25:A31)</f>
        <v>137.81399999999999</v>
      </c>
      <c r="B32">
        <f>AVERAGE(B25:B29)</f>
        <v>0.40400000000000008</v>
      </c>
      <c r="C32" t="s">
        <v>10</v>
      </c>
    </row>
    <row r="33" spans="1:3" x14ac:dyDescent="0.25">
      <c r="A33">
        <f>STDEV(A25:A29)</f>
        <v>6.4924286673016276</v>
      </c>
      <c r="B33">
        <f>STDEV(B25:B29)</f>
        <v>9.8742088290657577E-3</v>
      </c>
      <c r="C33" t="s">
        <v>24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M20"/>
  <sheetViews>
    <sheetView topLeftCell="A13" zoomScale="85" zoomScaleNormal="85" workbookViewId="0">
      <selection sqref="A1:XFD1"/>
    </sheetView>
  </sheetViews>
  <sheetFormatPr defaultRowHeight="15" x14ac:dyDescent="0.25"/>
  <sheetData>
    <row r="1" spans="1:13" s="5" customFormat="1" x14ac:dyDescent="0.25">
      <c r="A1" s="5" t="s">
        <v>12</v>
      </c>
      <c r="F1" s="5" t="s">
        <v>14</v>
      </c>
      <c r="K1" s="5" t="s">
        <v>13</v>
      </c>
    </row>
    <row r="2" spans="1:13" x14ac:dyDescent="0.25">
      <c r="A2" t="s">
        <v>1</v>
      </c>
      <c r="B2" t="s">
        <v>2</v>
      </c>
      <c r="C2" t="s">
        <v>3</v>
      </c>
      <c r="D2" t="s">
        <v>4</v>
      </c>
      <c r="F2" t="s">
        <v>2</v>
      </c>
      <c r="G2" t="s">
        <v>3</v>
      </c>
      <c r="H2" t="s">
        <v>4</v>
      </c>
      <c r="K2" t="s">
        <v>2</v>
      </c>
      <c r="L2" t="s">
        <v>3</v>
      </c>
      <c r="M2" t="s">
        <v>4</v>
      </c>
    </row>
    <row r="4" spans="1:13" x14ac:dyDescent="0.25">
      <c r="A4" t="s">
        <v>5</v>
      </c>
      <c r="B4" t="s">
        <v>6</v>
      </c>
      <c r="C4" t="s">
        <v>6</v>
      </c>
      <c r="D4" t="s">
        <v>7</v>
      </c>
      <c r="F4" t="s">
        <v>6</v>
      </c>
      <c r="G4" t="s">
        <v>6</v>
      </c>
      <c r="H4" t="s">
        <v>7</v>
      </c>
      <c r="K4" t="s">
        <v>6</v>
      </c>
      <c r="L4" t="s">
        <v>6</v>
      </c>
      <c r="M4" t="s">
        <v>7</v>
      </c>
    </row>
    <row r="5" spans="1:13" x14ac:dyDescent="0.25">
      <c r="A5">
        <v>0.1</v>
      </c>
      <c r="B5">
        <v>13.448020000000003</v>
      </c>
      <c r="C5">
        <v>14.815179999999998</v>
      </c>
      <c r="D5">
        <v>1.0848</v>
      </c>
      <c r="F5">
        <v>8.4091500000000003</v>
      </c>
      <c r="G5">
        <v>9.4254000000000016</v>
      </c>
      <c r="H5">
        <v>1.1568333333333334</v>
      </c>
      <c r="K5">
        <v>156.20999999999998</v>
      </c>
      <c r="L5">
        <v>91.248599999999996</v>
      </c>
      <c r="M5">
        <v>0.58699999999999997</v>
      </c>
    </row>
    <row r="6" spans="1:13" x14ac:dyDescent="0.25">
      <c r="A6">
        <v>0.158</v>
      </c>
      <c r="B6">
        <v>21.5336</v>
      </c>
      <c r="C6">
        <v>18.298200000000001</v>
      </c>
      <c r="D6">
        <v>0.8538</v>
      </c>
      <c r="F6">
        <v>14.821750000000002</v>
      </c>
      <c r="G6">
        <v>13.312883333333334</v>
      </c>
      <c r="H6">
        <v>0.90983333333333327</v>
      </c>
      <c r="K6">
        <v>227.666</v>
      </c>
      <c r="L6">
        <v>115.3</v>
      </c>
      <c r="M6">
        <v>0.50719999999999998</v>
      </c>
    </row>
    <row r="7" spans="1:13" x14ac:dyDescent="0.25">
      <c r="A7">
        <v>0.251</v>
      </c>
      <c r="B7">
        <v>31.840399999999999</v>
      </c>
      <c r="C7">
        <v>23.229999999999997</v>
      </c>
      <c r="D7">
        <v>0.73599999999999999</v>
      </c>
      <c r="F7">
        <v>21.119666666666664</v>
      </c>
      <c r="G7">
        <v>16.962166666666665</v>
      </c>
      <c r="H7">
        <v>0.80616666666666681</v>
      </c>
      <c r="K7">
        <v>283.52</v>
      </c>
      <c r="L7">
        <v>128.65199999999999</v>
      </c>
      <c r="M7">
        <v>0.45339999999999997</v>
      </c>
    </row>
    <row r="8" spans="1:13" x14ac:dyDescent="0.25">
      <c r="A8">
        <v>0.39800000000000002</v>
      </c>
      <c r="B8">
        <v>39.584600000000002</v>
      </c>
      <c r="C8">
        <v>29.433600000000002</v>
      </c>
      <c r="D8">
        <v>0.7380000000000001</v>
      </c>
      <c r="F8">
        <v>27.706000000000003</v>
      </c>
      <c r="G8">
        <v>21.059666666666669</v>
      </c>
      <c r="H8">
        <v>0.76116666666666666</v>
      </c>
      <c r="K8">
        <v>339.98</v>
      </c>
      <c r="L8">
        <v>142.53199999999998</v>
      </c>
      <c r="M8">
        <v>0.41920000000000002</v>
      </c>
    </row>
    <row r="9" spans="1:13" x14ac:dyDescent="0.25">
      <c r="A9">
        <v>0.63100000000000001</v>
      </c>
      <c r="B9">
        <v>48.224399999999996</v>
      </c>
      <c r="C9">
        <v>38.572800000000001</v>
      </c>
      <c r="D9">
        <v>0.7772</v>
      </c>
      <c r="F9">
        <v>34.930666666666667</v>
      </c>
      <c r="G9">
        <v>26.716999999999999</v>
      </c>
      <c r="H9">
        <v>0.76750000000000007</v>
      </c>
      <c r="K9">
        <v>395.57600000000002</v>
      </c>
      <c r="L9">
        <v>156.47</v>
      </c>
      <c r="M9">
        <v>0.39560000000000001</v>
      </c>
    </row>
    <row r="10" spans="1:13" x14ac:dyDescent="0.25">
      <c r="A10">
        <v>1</v>
      </c>
      <c r="B10">
        <v>60.127400000000002</v>
      </c>
      <c r="C10">
        <v>57.382399999999997</v>
      </c>
      <c r="D10">
        <v>0.8882000000000001</v>
      </c>
      <c r="F10">
        <v>43.016666666666673</v>
      </c>
      <c r="G10">
        <v>33.464833333333331</v>
      </c>
      <c r="H10">
        <v>0.79133333333333333</v>
      </c>
      <c r="K10">
        <v>449.73400000000004</v>
      </c>
      <c r="L10">
        <v>172.38000000000002</v>
      </c>
      <c r="M10">
        <v>0.38340000000000007</v>
      </c>
    </row>
    <row r="11" spans="1:13" x14ac:dyDescent="0.25">
      <c r="A11">
        <v>1.58</v>
      </c>
      <c r="B11">
        <v>71.65740000000001</v>
      </c>
      <c r="C11">
        <v>62.496200000000002</v>
      </c>
      <c r="D11">
        <v>0.83420000000000005</v>
      </c>
      <c r="F11">
        <v>54.79666666666666</v>
      </c>
      <c r="G11">
        <v>40.730666666666664</v>
      </c>
      <c r="H11">
        <v>0.75949999999999995</v>
      </c>
      <c r="K11">
        <v>504.46199999999999</v>
      </c>
      <c r="L11">
        <v>191.79599999999999</v>
      </c>
      <c r="M11">
        <v>0.38</v>
      </c>
    </row>
    <row r="12" spans="1:13" x14ac:dyDescent="0.25">
      <c r="A12">
        <v>2.5099999999999998</v>
      </c>
      <c r="B12">
        <v>91.360600000000005</v>
      </c>
      <c r="C12">
        <v>78.329599999999999</v>
      </c>
      <c r="D12">
        <v>0.82139999999999991</v>
      </c>
      <c r="F12">
        <v>64.770499999999998</v>
      </c>
      <c r="G12">
        <v>53.778499999999987</v>
      </c>
      <c r="H12">
        <v>0.83666666666666656</v>
      </c>
      <c r="K12">
        <v>562.63</v>
      </c>
      <c r="L12">
        <v>215.714</v>
      </c>
      <c r="M12">
        <v>0.38340000000000007</v>
      </c>
    </row>
    <row r="13" spans="1:13" x14ac:dyDescent="0.25">
      <c r="A13">
        <v>3.98</v>
      </c>
      <c r="B13">
        <v>115.80439999999999</v>
      </c>
      <c r="C13">
        <v>95.604600000000005</v>
      </c>
      <c r="D13">
        <v>0.80820000000000003</v>
      </c>
      <c r="F13">
        <v>78.666499999999999</v>
      </c>
      <c r="G13">
        <v>69.763166666666663</v>
      </c>
      <c r="H13">
        <v>0.90116666666666667</v>
      </c>
      <c r="K13">
        <v>625.91800000000001</v>
      </c>
      <c r="L13">
        <v>245.87799999999999</v>
      </c>
      <c r="M13">
        <v>0.39279999999999998</v>
      </c>
    </row>
    <row r="14" spans="1:13" x14ac:dyDescent="0.25">
      <c r="A14">
        <v>6.31</v>
      </c>
      <c r="B14">
        <v>138.48400000000001</v>
      </c>
      <c r="C14">
        <v>117.53979999999999</v>
      </c>
      <c r="D14">
        <v>0.8385999999999999</v>
      </c>
      <c r="F14">
        <v>97.11966666666666</v>
      </c>
      <c r="G14">
        <v>87.927000000000007</v>
      </c>
      <c r="H14">
        <v>0.91633333333333322</v>
      </c>
      <c r="K14">
        <v>695.87800000000004</v>
      </c>
      <c r="L14">
        <v>284.07000000000005</v>
      </c>
      <c r="M14">
        <v>0.40820000000000001</v>
      </c>
    </row>
    <row r="15" spans="1:13" x14ac:dyDescent="0.25">
      <c r="A15">
        <v>10</v>
      </c>
      <c r="B15">
        <v>175.786</v>
      </c>
      <c r="C15">
        <v>149.72399999999999</v>
      </c>
      <c r="D15">
        <v>0.85220000000000007</v>
      </c>
      <c r="F15">
        <v>117.16083333333334</v>
      </c>
      <c r="G15">
        <v>113.70116666666665</v>
      </c>
      <c r="H15">
        <v>0.98066666666666658</v>
      </c>
      <c r="K15">
        <v>775.33999999999992</v>
      </c>
      <c r="L15">
        <v>332.07799999999997</v>
      </c>
      <c r="M15">
        <v>0.42820000000000003</v>
      </c>
    </row>
    <row r="16" spans="1:13" x14ac:dyDescent="0.25">
      <c r="A16">
        <v>15.8</v>
      </c>
      <c r="B16">
        <v>208.91399999999999</v>
      </c>
      <c r="C16">
        <v>184.036</v>
      </c>
      <c r="D16">
        <v>0.88740000000000008</v>
      </c>
      <c r="F16">
        <v>144.30999999999997</v>
      </c>
      <c r="G16">
        <v>144.62166666666667</v>
      </c>
      <c r="H16">
        <v>1.0118333333333334</v>
      </c>
      <c r="K16">
        <v>867.45399999999995</v>
      </c>
      <c r="L16">
        <v>392.20799999999997</v>
      </c>
      <c r="M16">
        <v>0.45200000000000007</v>
      </c>
    </row>
    <row r="17" spans="1:13" x14ac:dyDescent="0.25">
      <c r="A17">
        <v>25.1</v>
      </c>
      <c r="B17">
        <v>260.83600000000001</v>
      </c>
      <c r="C17">
        <v>239.42800000000003</v>
      </c>
      <c r="D17">
        <v>0.92599999999999993</v>
      </c>
      <c r="F17">
        <v>176.91499999999999</v>
      </c>
      <c r="G17">
        <v>183.27166666666665</v>
      </c>
      <c r="H17">
        <v>1.0466666666666666</v>
      </c>
      <c r="K17">
        <v>973.83800000000008</v>
      </c>
      <c r="L17">
        <v>468.35</v>
      </c>
      <c r="M17">
        <v>0.48120000000000002</v>
      </c>
    </row>
    <row r="18" spans="1:13" x14ac:dyDescent="0.25">
      <c r="A18">
        <v>39.799999999999997</v>
      </c>
      <c r="B18">
        <v>330.82799999999997</v>
      </c>
      <c r="C18">
        <v>309.85399999999998</v>
      </c>
      <c r="D18">
        <v>0.95339999999999991</v>
      </c>
      <c r="F18">
        <v>221.94166666666669</v>
      </c>
      <c r="G18">
        <v>237.75499999999997</v>
      </c>
      <c r="H18">
        <v>1.0805</v>
      </c>
      <c r="K18">
        <v>1098.8619999999999</v>
      </c>
      <c r="L18">
        <v>564.702</v>
      </c>
      <c r="M18">
        <v>0.51419999999999999</v>
      </c>
    </row>
    <row r="19" spans="1:13" x14ac:dyDescent="0.25">
      <c r="A19">
        <v>63.1</v>
      </c>
      <c r="B19">
        <v>402.084</v>
      </c>
      <c r="C19">
        <v>388.28800000000001</v>
      </c>
      <c r="D19">
        <v>0.98880000000000001</v>
      </c>
      <c r="F19">
        <v>285.83333333333331</v>
      </c>
      <c r="G19">
        <v>315.21666666666664</v>
      </c>
      <c r="H19">
        <v>1.1064999999999998</v>
      </c>
      <c r="K19">
        <v>1247.44</v>
      </c>
      <c r="L19">
        <v>689.42800000000011</v>
      </c>
      <c r="M19">
        <v>0.55259999999999998</v>
      </c>
    </row>
    <row r="20" spans="1:13" x14ac:dyDescent="0.25">
      <c r="A20">
        <v>100</v>
      </c>
      <c r="B20">
        <v>501.03599999999994</v>
      </c>
      <c r="C20">
        <v>500.274</v>
      </c>
      <c r="D20">
        <v>1.032</v>
      </c>
      <c r="F20">
        <v>361.79166666666669</v>
      </c>
      <c r="G20">
        <v>413.77</v>
      </c>
      <c r="H20">
        <v>1.1458333333333333</v>
      </c>
      <c r="K20">
        <v>1423.3200000000002</v>
      </c>
      <c r="L20">
        <v>851.36199999999985</v>
      </c>
      <c r="M20">
        <v>0.59819999999999995</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AD20"/>
  <sheetViews>
    <sheetView workbookViewId="0">
      <selection activeCell="AC6" sqref="AC6"/>
    </sheetView>
  </sheetViews>
  <sheetFormatPr defaultRowHeight="15" x14ac:dyDescent="0.25"/>
  <sheetData>
    <row r="1" spans="1:30" x14ac:dyDescent="0.25">
      <c r="A1" s="5" t="s">
        <v>82</v>
      </c>
      <c r="G1" s="5" t="s">
        <v>82</v>
      </c>
      <c r="K1" s="5" t="s">
        <v>82</v>
      </c>
      <c r="O1" s="5" t="s">
        <v>82</v>
      </c>
      <c r="S1" s="5" t="s">
        <v>82</v>
      </c>
      <c r="W1" s="5" t="s">
        <v>82</v>
      </c>
      <c r="AA1" s="5" t="s">
        <v>11</v>
      </c>
    </row>
    <row r="2" spans="1:30" x14ac:dyDescent="0.25">
      <c r="A2" t="s">
        <v>0</v>
      </c>
      <c r="B2" t="s">
        <v>1</v>
      </c>
      <c r="C2" t="s">
        <v>2</v>
      </c>
      <c r="D2" t="s">
        <v>3</v>
      </c>
      <c r="E2" t="s">
        <v>4</v>
      </c>
      <c r="G2" t="s">
        <v>2</v>
      </c>
      <c r="H2" t="s">
        <v>3</v>
      </c>
      <c r="I2" t="s">
        <v>4</v>
      </c>
      <c r="K2" t="s">
        <v>2</v>
      </c>
      <c r="L2" t="s">
        <v>3</v>
      </c>
      <c r="M2" t="s">
        <v>4</v>
      </c>
      <c r="O2" t="s">
        <v>2</v>
      </c>
      <c r="P2" t="s">
        <v>3</v>
      </c>
      <c r="Q2" t="s">
        <v>4</v>
      </c>
      <c r="S2" t="s">
        <v>2</v>
      </c>
      <c r="T2" t="s">
        <v>3</v>
      </c>
      <c r="U2" t="s">
        <v>4</v>
      </c>
      <c r="W2" t="s">
        <v>2</v>
      </c>
      <c r="X2" t="s">
        <v>3</v>
      </c>
      <c r="Y2" t="s">
        <v>4</v>
      </c>
      <c r="AA2" t="s">
        <v>1</v>
      </c>
      <c r="AB2" t="s">
        <v>2</v>
      </c>
      <c r="AC2" t="s">
        <v>3</v>
      </c>
      <c r="AD2" t="s">
        <v>4</v>
      </c>
    </row>
    <row r="4" spans="1:30" x14ac:dyDescent="0.25">
      <c r="B4" t="s">
        <v>5</v>
      </c>
      <c r="C4" t="s">
        <v>6</v>
      </c>
      <c r="D4" t="s">
        <v>6</v>
      </c>
      <c r="E4" t="s">
        <v>7</v>
      </c>
      <c r="G4" t="s">
        <v>6</v>
      </c>
      <c r="H4" t="s">
        <v>6</v>
      </c>
      <c r="I4" t="s">
        <v>7</v>
      </c>
      <c r="K4" t="s">
        <v>6</v>
      </c>
      <c r="L4" t="s">
        <v>6</v>
      </c>
      <c r="M4" t="s">
        <v>7</v>
      </c>
      <c r="O4" t="s">
        <v>6</v>
      </c>
      <c r="P4" t="s">
        <v>6</v>
      </c>
      <c r="Q4" t="s">
        <v>7</v>
      </c>
      <c r="S4" t="s">
        <v>6</v>
      </c>
      <c r="T4" t="s">
        <v>6</v>
      </c>
      <c r="U4" t="s">
        <v>7</v>
      </c>
      <c r="W4" t="s">
        <v>6</v>
      </c>
      <c r="X4" t="s">
        <v>6</v>
      </c>
      <c r="Y4" t="s">
        <v>7</v>
      </c>
      <c r="AA4" t="s">
        <v>5</v>
      </c>
      <c r="AB4" t="s">
        <v>6</v>
      </c>
      <c r="AC4" t="s">
        <v>6</v>
      </c>
      <c r="AD4" t="s">
        <v>7</v>
      </c>
    </row>
    <row r="5" spans="1:30" x14ac:dyDescent="0.25">
      <c r="A5">
        <v>1</v>
      </c>
      <c r="B5">
        <v>0.1</v>
      </c>
      <c r="C5">
        <v>9.7771000000000008</v>
      </c>
      <c r="D5">
        <v>9.5599000000000007</v>
      </c>
      <c r="E5">
        <v>0.97799999999999998</v>
      </c>
      <c r="G5">
        <v>11.379</v>
      </c>
      <c r="H5">
        <v>10.765000000000001</v>
      </c>
      <c r="I5">
        <v>0.94599999999999995</v>
      </c>
      <c r="K5">
        <v>16.975000000000001</v>
      </c>
      <c r="L5">
        <v>19.757999999999999</v>
      </c>
      <c r="M5">
        <v>1.1639999999999999</v>
      </c>
      <c r="O5">
        <v>11.739599999999999</v>
      </c>
      <c r="P5">
        <v>11.5092</v>
      </c>
      <c r="Q5">
        <v>0.77548829889799908</v>
      </c>
      <c r="S5">
        <v>14.534000000000001</v>
      </c>
      <c r="T5">
        <v>15.664999999999999</v>
      </c>
      <c r="U5">
        <v>1.0780000000000001</v>
      </c>
      <c r="W5">
        <v>9.5926399999999994</v>
      </c>
      <c r="X5">
        <v>10.29138</v>
      </c>
      <c r="Y5">
        <f>ATAN(X5/W5)</f>
        <v>0.82052449067815358</v>
      </c>
      <c r="AA5">
        <v>0.1</v>
      </c>
      <c r="AB5">
        <f>AVERAGE(C5,G5,K5,O5,S5,W5)</f>
        <v>12.332890000000001</v>
      </c>
      <c r="AC5">
        <f>AVERAGE(D5,H5,L5,P5,T5,X5)</f>
        <v>12.924746666666666</v>
      </c>
      <c r="AD5">
        <f>AVERAGE(E5,I5,M5,Q5,U5,Y5)</f>
        <v>0.96033546492935884</v>
      </c>
    </row>
    <row r="6" spans="1:30" x14ac:dyDescent="0.25">
      <c r="A6">
        <v>2</v>
      </c>
      <c r="B6">
        <v>0.158</v>
      </c>
      <c r="C6">
        <v>18.524000000000001</v>
      </c>
      <c r="D6">
        <v>14.004</v>
      </c>
      <c r="E6">
        <v>0.75600000000000001</v>
      </c>
      <c r="G6">
        <v>18.286999999999999</v>
      </c>
      <c r="H6">
        <v>14.741</v>
      </c>
      <c r="I6">
        <v>0.80600000000000005</v>
      </c>
      <c r="K6">
        <v>18.919</v>
      </c>
      <c r="L6">
        <v>19.439</v>
      </c>
      <c r="M6">
        <v>1.0269999999999999</v>
      </c>
      <c r="O6">
        <v>18.917400000000001</v>
      </c>
      <c r="P6">
        <v>15.218399999999999</v>
      </c>
      <c r="Q6">
        <v>0.6774580226962883</v>
      </c>
      <c r="S6">
        <v>22.954000000000001</v>
      </c>
      <c r="T6">
        <v>20.544</v>
      </c>
      <c r="U6">
        <v>0.89500000000000002</v>
      </c>
      <c r="W6">
        <v>17.29862</v>
      </c>
      <c r="X6">
        <v>14.124839999999999</v>
      </c>
      <c r="Y6">
        <f t="shared" ref="Y6:Y20" si="0">ATAN(X6/W6)</f>
        <v>0.6847391782085922</v>
      </c>
      <c r="AA6">
        <v>0.158</v>
      </c>
      <c r="AB6">
        <f t="shared" ref="AB6:AB20" si="1">AVERAGE(C6,G6,K6,O6,S6)</f>
        <v>19.520280000000003</v>
      </c>
      <c r="AC6">
        <f t="shared" ref="AC6:AC20" si="2">AVERAGE(D6,H6,L6,P6,T6,X6)</f>
        <v>16.345206666666666</v>
      </c>
      <c r="AD6">
        <f t="shared" ref="AD6:AD20" si="3">AVERAGE(E6,I6,M6,Q6,U6,Y6)</f>
        <v>0.80769953348414691</v>
      </c>
    </row>
    <row r="7" spans="1:30" x14ac:dyDescent="0.25">
      <c r="A7">
        <v>3</v>
      </c>
      <c r="B7">
        <v>0.251</v>
      </c>
      <c r="C7">
        <v>25.135000000000002</v>
      </c>
      <c r="D7">
        <v>17.876000000000001</v>
      </c>
      <c r="E7">
        <v>0.71099999999999997</v>
      </c>
      <c r="G7">
        <v>25.225999999999999</v>
      </c>
      <c r="H7">
        <v>18.809999999999999</v>
      </c>
      <c r="I7">
        <v>0.746</v>
      </c>
      <c r="K7">
        <v>30.193999999999999</v>
      </c>
      <c r="L7">
        <v>22.872</v>
      </c>
      <c r="M7">
        <v>0.75800000000000001</v>
      </c>
      <c r="O7">
        <v>27.529799999999998</v>
      </c>
      <c r="P7">
        <v>20.1708</v>
      </c>
      <c r="Q7">
        <v>0.63233013748789235</v>
      </c>
      <c r="S7">
        <v>31.099</v>
      </c>
      <c r="T7">
        <v>24.657</v>
      </c>
      <c r="U7">
        <v>0.79300000000000004</v>
      </c>
      <c r="W7">
        <v>24.550140000000003</v>
      </c>
      <c r="X7">
        <v>18.324100000000001</v>
      </c>
      <c r="Y7">
        <f t="shared" si="0"/>
        <v>0.64118986795317912</v>
      </c>
      <c r="AA7">
        <v>0.251</v>
      </c>
      <c r="AB7">
        <f t="shared" si="1"/>
        <v>27.836759999999998</v>
      </c>
      <c r="AC7">
        <f t="shared" si="2"/>
        <v>20.451650000000001</v>
      </c>
      <c r="AD7">
        <f t="shared" si="3"/>
        <v>0.71358666757351186</v>
      </c>
    </row>
    <row r="8" spans="1:30" x14ac:dyDescent="0.25">
      <c r="A8">
        <v>4</v>
      </c>
      <c r="B8">
        <v>0.39800000000000002</v>
      </c>
      <c r="C8">
        <v>32.613</v>
      </c>
      <c r="D8">
        <v>22.54</v>
      </c>
      <c r="E8">
        <v>0.69099999999999995</v>
      </c>
      <c r="G8">
        <v>33.216000000000001</v>
      </c>
      <c r="H8">
        <v>23.233000000000001</v>
      </c>
      <c r="I8">
        <v>0.69899999999999995</v>
      </c>
      <c r="K8">
        <v>37.587000000000003</v>
      </c>
      <c r="L8">
        <v>29.256</v>
      </c>
      <c r="M8">
        <v>0.77800000000000002</v>
      </c>
      <c r="O8">
        <v>36.350999999999999</v>
      </c>
      <c r="P8">
        <v>26.956799999999998</v>
      </c>
      <c r="Q8">
        <v>0.63808384546655461</v>
      </c>
      <c r="S8">
        <v>39.902000000000001</v>
      </c>
      <c r="T8">
        <v>29.716000000000001</v>
      </c>
      <c r="U8">
        <v>0.745</v>
      </c>
      <c r="W8">
        <v>32.161880000000004</v>
      </c>
      <c r="X8">
        <v>23.408719999999999</v>
      </c>
      <c r="Y8">
        <f t="shared" si="0"/>
        <v>0.62916756416685615</v>
      </c>
      <c r="AA8">
        <v>0.39800000000000002</v>
      </c>
      <c r="AB8">
        <f t="shared" si="1"/>
        <v>35.933799999999998</v>
      </c>
      <c r="AC8">
        <f t="shared" si="2"/>
        <v>25.851753333333331</v>
      </c>
      <c r="AD8">
        <f t="shared" si="3"/>
        <v>0.69670856827223515</v>
      </c>
    </row>
    <row r="9" spans="1:30" x14ac:dyDescent="0.25">
      <c r="A9">
        <v>5</v>
      </c>
      <c r="B9">
        <v>0.63100000000000001</v>
      </c>
      <c r="C9">
        <v>39.744</v>
      </c>
      <c r="D9">
        <v>26.989000000000001</v>
      </c>
      <c r="E9">
        <v>0.67900000000000005</v>
      </c>
      <c r="G9">
        <v>41.384</v>
      </c>
      <c r="H9">
        <v>28.350999999999999</v>
      </c>
      <c r="I9">
        <v>0.68500000000000005</v>
      </c>
      <c r="K9">
        <v>45.918999999999997</v>
      </c>
      <c r="L9">
        <v>35.594000000000001</v>
      </c>
      <c r="M9">
        <v>0.77500000000000002</v>
      </c>
      <c r="O9">
        <v>46.436999999999998</v>
      </c>
      <c r="P9">
        <v>35.033999999999999</v>
      </c>
      <c r="Q9">
        <v>0.64633761485280983</v>
      </c>
      <c r="S9">
        <v>49.106999999999999</v>
      </c>
      <c r="T9">
        <v>35.911999999999999</v>
      </c>
      <c r="U9">
        <v>0.73099999999999998</v>
      </c>
      <c r="W9">
        <v>40.279539999999997</v>
      </c>
      <c r="X9">
        <v>29.37622</v>
      </c>
      <c r="Y9">
        <f t="shared" si="0"/>
        <v>0.63012665040653981</v>
      </c>
      <c r="AA9">
        <v>0.63100000000000001</v>
      </c>
      <c r="AB9">
        <f t="shared" si="1"/>
        <v>44.518199999999993</v>
      </c>
      <c r="AC9">
        <f t="shared" si="2"/>
        <v>31.876036666666664</v>
      </c>
      <c r="AD9">
        <f t="shared" si="3"/>
        <v>0.69107737754322496</v>
      </c>
    </row>
    <row r="10" spans="1:30" x14ac:dyDescent="0.25">
      <c r="A10">
        <v>6</v>
      </c>
      <c r="B10">
        <v>1</v>
      </c>
      <c r="C10">
        <v>49.383000000000003</v>
      </c>
      <c r="D10">
        <v>34.154000000000003</v>
      </c>
      <c r="E10">
        <v>0.69199999999999995</v>
      </c>
      <c r="G10">
        <v>52.13</v>
      </c>
      <c r="H10">
        <v>35.573</v>
      </c>
      <c r="I10">
        <v>0.68200000000000005</v>
      </c>
      <c r="K10">
        <v>56.076000000000001</v>
      </c>
      <c r="L10">
        <v>43.094000000000001</v>
      </c>
      <c r="M10">
        <v>0.76800000000000002</v>
      </c>
      <c r="O10">
        <v>59.133599999999994</v>
      </c>
      <c r="P10">
        <v>48.010199999999998</v>
      </c>
      <c r="Q10">
        <v>0.68195126743919254</v>
      </c>
      <c r="S10">
        <v>60.277999999999999</v>
      </c>
      <c r="T10">
        <v>43.530999999999999</v>
      </c>
      <c r="U10">
        <v>0.72199999999999998</v>
      </c>
      <c r="W10">
        <v>49.436320000000002</v>
      </c>
      <c r="X10">
        <v>37.136140000000005</v>
      </c>
      <c r="Y10">
        <f t="shared" si="0"/>
        <v>0.64426318912546376</v>
      </c>
      <c r="AA10">
        <v>1</v>
      </c>
      <c r="AB10">
        <f t="shared" si="1"/>
        <v>55.400120000000001</v>
      </c>
      <c r="AC10">
        <f t="shared" si="2"/>
        <v>40.249723333333336</v>
      </c>
      <c r="AD10">
        <f t="shared" si="3"/>
        <v>0.69836907609410936</v>
      </c>
    </row>
    <row r="11" spans="1:30" x14ac:dyDescent="0.25">
      <c r="A11">
        <v>7</v>
      </c>
      <c r="B11">
        <v>1.58</v>
      </c>
      <c r="C11">
        <v>57.478000000000002</v>
      </c>
      <c r="D11">
        <v>41.011000000000003</v>
      </c>
      <c r="E11">
        <v>0.71399999999999997</v>
      </c>
      <c r="G11">
        <v>61.029000000000003</v>
      </c>
      <c r="H11">
        <v>44.387999999999998</v>
      </c>
      <c r="I11">
        <v>0.72699999999999998</v>
      </c>
      <c r="K11">
        <v>68.661000000000001</v>
      </c>
      <c r="L11">
        <v>53.045999999999999</v>
      </c>
      <c r="M11">
        <v>0.77300000000000002</v>
      </c>
      <c r="O11">
        <v>71.885999999999996</v>
      </c>
      <c r="P11">
        <v>60.233999999999995</v>
      </c>
      <c r="Q11">
        <v>0.6974332017259165</v>
      </c>
      <c r="S11">
        <v>72.268000000000001</v>
      </c>
      <c r="T11">
        <v>52.845999999999997</v>
      </c>
      <c r="U11">
        <v>0.73099999999999998</v>
      </c>
      <c r="W11">
        <v>59.648960000000002</v>
      </c>
      <c r="X11">
        <v>46.135440000000003</v>
      </c>
      <c r="Y11">
        <f t="shared" si="0"/>
        <v>0.65834046493297915</v>
      </c>
      <c r="AA11">
        <v>1.58</v>
      </c>
      <c r="AB11">
        <f t="shared" si="1"/>
        <v>66.264399999999995</v>
      </c>
      <c r="AC11">
        <f t="shared" si="2"/>
        <v>49.610073333333332</v>
      </c>
      <c r="AD11">
        <f t="shared" si="3"/>
        <v>0.71679561110981593</v>
      </c>
    </row>
    <row r="12" spans="1:30" x14ac:dyDescent="0.25">
      <c r="A12">
        <v>8</v>
      </c>
      <c r="B12">
        <v>2.5099999999999998</v>
      </c>
      <c r="C12">
        <v>68.968999999999994</v>
      </c>
      <c r="D12">
        <v>51.587000000000003</v>
      </c>
      <c r="E12">
        <v>0.748</v>
      </c>
      <c r="G12">
        <v>76.293000000000006</v>
      </c>
      <c r="H12">
        <v>57.326999999999998</v>
      </c>
      <c r="I12">
        <v>0.751</v>
      </c>
      <c r="K12">
        <v>82.921000000000006</v>
      </c>
      <c r="L12">
        <v>65.305999999999997</v>
      </c>
      <c r="M12">
        <v>0.78800000000000003</v>
      </c>
      <c r="O12">
        <v>89.784000000000006</v>
      </c>
      <c r="P12">
        <v>80.177999999999997</v>
      </c>
      <c r="Q12">
        <v>0.72893971225050269</v>
      </c>
      <c r="S12">
        <v>86.48</v>
      </c>
      <c r="T12">
        <v>64.037999999999997</v>
      </c>
      <c r="U12">
        <v>0.74099999999999999</v>
      </c>
      <c r="W12">
        <v>72.174199999999999</v>
      </c>
      <c r="X12">
        <v>58.739419999999996</v>
      </c>
      <c r="Y12">
        <f t="shared" si="0"/>
        <v>0.68313292264458136</v>
      </c>
      <c r="AA12">
        <v>2.5099999999999998</v>
      </c>
      <c r="AB12">
        <f t="shared" si="1"/>
        <v>80.889399999999995</v>
      </c>
      <c r="AC12">
        <f t="shared" si="2"/>
        <v>62.862569999999998</v>
      </c>
      <c r="AD12">
        <f t="shared" si="3"/>
        <v>0.74001210581584731</v>
      </c>
    </row>
    <row r="13" spans="1:30" x14ac:dyDescent="0.25">
      <c r="A13">
        <v>9</v>
      </c>
      <c r="B13">
        <v>3.98</v>
      </c>
      <c r="C13">
        <v>83.05</v>
      </c>
      <c r="D13">
        <v>64.760999999999996</v>
      </c>
      <c r="E13">
        <v>0.78</v>
      </c>
      <c r="G13">
        <v>86.561999999999998</v>
      </c>
      <c r="H13">
        <v>69.128</v>
      </c>
      <c r="I13">
        <v>0.79900000000000004</v>
      </c>
      <c r="K13">
        <v>100.37</v>
      </c>
      <c r="L13">
        <v>81.03</v>
      </c>
      <c r="M13">
        <v>0.80700000000000005</v>
      </c>
      <c r="O13">
        <v>112.524</v>
      </c>
      <c r="P13">
        <v>107.29799999999999</v>
      </c>
      <c r="Q13">
        <v>0.76162886019685605</v>
      </c>
      <c r="S13">
        <v>103.6</v>
      </c>
      <c r="T13">
        <v>78.254000000000005</v>
      </c>
      <c r="U13">
        <v>0.755</v>
      </c>
      <c r="W13">
        <v>87.513000000000005</v>
      </c>
      <c r="X13">
        <v>75.751599999999996</v>
      </c>
      <c r="Y13">
        <f t="shared" si="0"/>
        <v>0.71348350792903059</v>
      </c>
      <c r="AA13">
        <v>3.98</v>
      </c>
      <c r="AB13">
        <f t="shared" si="1"/>
        <v>97.221199999999996</v>
      </c>
      <c r="AC13">
        <f t="shared" si="2"/>
        <v>79.370433333333338</v>
      </c>
      <c r="AD13">
        <f t="shared" si="3"/>
        <v>0.76935206135431444</v>
      </c>
    </row>
    <row r="14" spans="1:30" x14ac:dyDescent="0.25">
      <c r="A14">
        <v>10</v>
      </c>
      <c r="B14">
        <v>6.31</v>
      </c>
      <c r="C14">
        <v>101.45</v>
      </c>
      <c r="D14">
        <v>84.152000000000001</v>
      </c>
      <c r="E14">
        <v>0.83</v>
      </c>
      <c r="G14">
        <v>107.66</v>
      </c>
      <c r="H14">
        <v>92.492999999999995</v>
      </c>
      <c r="I14">
        <v>0.85899999999999999</v>
      </c>
      <c r="K14">
        <v>122.07</v>
      </c>
      <c r="L14">
        <v>101.11</v>
      </c>
      <c r="M14">
        <v>0.82799999999999996</v>
      </c>
      <c r="O14">
        <v>137.80799999999999</v>
      </c>
      <c r="P14">
        <v>137.60400000000001</v>
      </c>
      <c r="Q14">
        <v>0.7846574550670492</v>
      </c>
      <c r="S14">
        <v>124.59</v>
      </c>
      <c r="T14">
        <v>96.323999999999998</v>
      </c>
      <c r="U14">
        <v>0.77300000000000002</v>
      </c>
      <c r="W14">
        <v>105.88980000000001</v>
      </c>
      <c r="X14">
        <v>94.022999999999996</v>
      </c>
      <c r="Y14">
        <f t="shared" si="0"/>
        <v>0.7261078555291357</v>
      </c>
      <c r="AA14">
        <v>6.31</v>
      </c>
      <c r="AB14">
        <f t="shared" si="1"/>
        <v>118.71559999999999</v>
      </c>
      <c r="AC14">
        <f t="shared" si="2"/>
        <v>100.95100000000001</v>
      </c>
      <c r="AD14">
        <f t="shared" si="3"/>
        <v>0.80012755176603079</v>
      </c>
    </row>
    <row r="15" spans="1:30" x14ac:dyDescent="0.25">
      <c r="A15">
        <v>11</v>
      </c>
      <c r="B15">
        <v>10</v>
      </c>
      <c r="C15">
        <v>119.54</v>
      </c>
      <c r="D15">
        <v>103.71</v>
      </c>
      <c r="E15">
        <v>0.86799999999999999</v>
      </c>
      <c r="G15">
        <v>128.05000000000001</v>
      </c>
      <c r="H15">
        <v>114.1</v>
      </c>
      <c r="I15">
        <v>0.89100000000000001</v>
      </c>
      <c r="K15">
        <v>148.37</v>
      </c>
      <c r="L15">
        <v>126.04</v>
      </c>
      <c r="M15">
        <v>0.84899999999999998</v>
      </c>
      <c r="O15">
        <v>183.28800000000001</v>
      </c>
      <c r="P15">
        <v>196.2</v>
      </c>
      <c r="Q15">
        <v>0.81940983379494925</v>
      </c>
      <c r="S15">
        <v>150.1</v>
      </c>
      <c r="T15">
        <v>119.41</v>
      </c>
      <c r="U15">
        <v>0.79600000000000004</v>
      </c>
      <c r="W15">
        <v>129.48699999999999</v>
      </c>
      <c r="X15">
        <v>129.00960000000001</v>
      </c>
      <c r="Y15">
        <f t="shared" si="0"/>
        <v>0.78355133269549515</v>
      </c>
      <c r="AA15">
        <v>10</v>
      </c>
      <c r="AB15">
        <f t="shared" si="1"/>
        <v>145.86960000000002</v>
      </c>
      <c r="AC15">
        <f t="shared" si="2"/>
        <v>131.41159999999999</v>
      </c>
      <c r="AD15">
        <f t="shared" si="3"/>
        <v>0.83449352774840735</v>
      </c>
    </row>
    <row r="16" spans="1:30" x14ac:dyDescent="0.25">
      <c r="A16">
        <v>12</v>
      </c>
      <c r="B16">
        <v>15.8</v>
      </c>
      <c r="C16">
        <v>145.54</v>
      </c>
      <c r="D16">
        <v>135.05000000000001</v>
      </c>
      <c r="E16">
        <v>0.92800000000000005</v>
      </c>
      <c r="G16">
        <v>156.63</v>
      </c>
      <c r="H16">
        <v>148.9</v>
      </c>
      <c r="I16">
        <v>0.95099999999999996</v>
      </c>
      <c r="K16">
        <v>180.97</v>
      </c>
      <c r="L16">
        <v>157.82</v>
      </c>
      <c r="M16">
        <v>0.872</v>
      </c>
      <c r="O16">
        <v>197.20199999999997</v>
      </c>
      <c r="P16">
        <v>218.928</v>
      </c>
      <c r="Q16">
        <v>0.83756044835212218</v>
      </c>
      <c r="S16">
        <v>181.28</v>
      </c>
      <c r="T16">
        <v>148.19</v>
      </c>
      <c r="U16">
        <v>0.81699999999999995</v>
      </c>
      <c r="W16">
        <v>155.88039999999998</v>
      </c>
      <c r="X16">
        <v>163.33279999999999</v>
      </c>
      <c r="Y16">
        <f t="shared" si="0"/>
        <v>0.80874007558512073</v>
      </c>
      <c r="AA16">
        <v>15.8</v>
      </c>
      <c r="AB16">
        <f t="shared" si="1"/>
        <v>172.3244</v>
      </c>
      <c r="AC16">
        <f t="shared" si="2"/>
        <v>162.03680000000003</v>
      </c>
      <c r="AD16">
        <f t="shared" si="3"/>
        <v>0.86905008732287381</v>
      </c>
    </row>
    <row r="17" spans="1:30" x14ac:dyDescent="0.25">
      <c r="A17">
        <v>13</v>
      </c>
      <c r="B17">
        <v>25.1</v>
      </c>
      <c r="C17">
        <v>180.85</v>
      </c>
      <c r="D17">
        <v>178.93</v>
      </c>
      <c r="E17">
        <v>0.98899999999999999</v>
      </c>
      <c r="G17">
        <v>191.68</v>
      </c>
      <c r="H17">
        <v>191.4</v>
      </c>
      <c r="I17">
        <v>0.999</v>
      </c>
      <c r="K17">
        <v>221.5</v>
      </c>
      <c r="L17">
        <v>198.4</v>
      </c>
      <c r="M17">
        <v>0.89600000000000002</v>
      </c>
      <c r="O17">
        <v>269.952</v>
      </c>
      <c r="P17">
        <v>315.61199999999997</v>
      </c>
      <c r="Q17">
        <v>0.86321680387672306</v>
      </c>
      <c r="S17">
        <v>219.7</v>
      </c>
      <c r="T17">
        <v>184.91</v>
      </c>
      <c r="U17">
        <v>0.84199999999999997</v>
      </c>
      <c r="W17">
        <v>193.0556</v>
      </c>
      <c r="X17">
        <v>215.19579999999999</v>
      </c>
      <c r="Y17">
        <f t="shared" si="0"/>
        <v>0.83957686997860814</v>
      </c>
      <c r="AA17">
        <v>25.1</v>
      </c>
      <c r="AB17">
        <f t="shared" si="1"/>
        <v>216.7364</v>
      </c>
      <c r="AC17">
        <f t="shared" si="2"/>
        <v>214.07463333333331</v>
      </c>
      <c r="AD17">
        <f t="shared" si="3"/>
        <v>0.90479894564255525</v>
      </c>
    </row>
    <row r="18" spans="1:30" x14ac:dyDescent="0.25">
      <c r="A18">
        <v>14</v>
      </c>
      <c r="B18">
        <v>39.799999999999997</v>
      </c>
      <c r="C18">
        <v>219.01</v>
      </c>
      <c r="D18">
        <v>228.33</v>
      </c>
      <c r="E18">
        <v>1.0429999999999999</v>
      </c>
      <c r="G18">
        <v>241.92</v>
      </c>
      <c r="H18">
        <v>250.34</v>
      </c>
      <c r="I18">
        <v>1.0349999999999999</v>
      </c>
      <c r="K18">
        <v>271.06</v>
      </c>
      <c r="L18">
        <v>250.08</v>
      </c>
      <c r="M18">
        <v>0.92300000000000004</v>
      </c>
      <c r="O18">
        <v>331.13399999999996</v>
      </c>
      <c r="P18">
        <v>416.63399999999996</v>
      </c>
      <c r="Q18">
        <v>0.89924402912385415</v>
      </c>
      <c r="S18">
        <v>267.02</v>
      </c>
      <c r="T18">
        <v>231.64</v>
      </c>
      <c r="U18">
        <v>0.86699999999999999</v>
      </c>
      <c r="W18">
        <v>229.9084</v>
      </c>
      <c r="X18">
        <v>283.01139999999998</v>
      </c>
      <c r="Y18">
        <f t="shared" si="0"/>
        <v>0.88856142692673856</v>
      </c>
      <c r="AA18">
        <v>39.799999999999997</v>
      </c>
      <c r="AB18">
        <f t="shared" si="1"/>
        <v>266.02879999999999</v>
      </c>
      <c r="AC18">
        <f t="shared" si="2"/>
        <v>276.67256666666663</v>
      </c>
      <c r="AD18">
        <f t="shared" si="3"/>
        <v>0.94263424267509877</v>
      </c>
    </row>
    <row r="19" spans="1:30" x14ac:dyDescent="0.25">
      <c r="A19">
        <v>15</v>
      </c>
      <c r="B19">
        <v>63.1</v>
      </c>
      <c r="C19">
        <v>267.13</v>
      </c>
      <c r="D19">
        <v>292.79000000000002</v>
      </c>
      <c r="E19">
        <v>1.0960000000000001</v>
      </c>
      <c r="G19">
        <v>309.85000000000002</v>
      </c>
      <c r="H19">
        <v>337.52</v>
      </c>
      <c r="I19">
        <v>1.089</v>
      </c>
      <c r="K19">
        <v>330.68</v>
      </c>
      <c r="L19">
        <v>316.12</v>
      </c>
      <c r="M19">
        <v>0.95599999999999996</v>
      </c>
      <c r="O19">
        <v>427.05599999999998</v>
      </c>
      <c r="P19">
        <v>573.93600000000004</v>
      </c>
      <c r="Q19">
        <v>0.93109288892439224</v>
      </c>
      <c r="S19">
        <v>325.25</v>
      </c>
      <c r="T19">
        <v>292.37</v>
      </c>
      <c r="U19">
        <v>0.89900000000000002</v>
      </c>
      <c r="W19">
        <v>259.30879999999996</v>
      </c>
      <c r="X19">
        <v>370.85920000000004</v>
      </c>
      <c r="Y19">
        <f t="shared" si="0"/>
        <v>0.9606001470300809</v>
      </c>
      <c r="AA19">
        <v>63.1</v>
      </c>
      <c r="AB19">
        <f t="shared" si="1"/>
        <v>331.9932</v>
      </c>
      <c r="AC19">
        <f t="shared" si="2"/>
        <v>363.93253333333331</v>
      </c>
      <c r="AD19">
        <f t="shared" si="3"/>
        <v>0.98861550599241221</v>
      </c>
    </row>
    <row r="20" spans="1:30" x14ac:dyDescent="0.25">
      <c r="A20">
        <v>16</v>
      </c>
      <c r="B20">
        <v>100</v>
      </c>
      <c r="C20">
        <v>332.69</v>
      </c>
      <c r="D20">
        <v>388.59</v>
      </c>
      <c r="E20">
        <v>1.1679999999999999</v>
      </c>
      <c r="G20">
        <v>375.44</v>
      </c>
      <c r="H20">
        <v>426.85</v>
      </c>
      <c r="I20">
        <v>1.137</v>
      </c>
      <c r="K20">
        <v>402.79</v>
      </c>
      <c r="L20">
        <v>404.58</v>
      </c>
      <c r="M20">
        <v>1.004</v>
      </c>
      <c r="O20">
        <v>499.35599999999999</v>
      </c>
      <c r="P20">
        <v>780.95999999999992</v>
      </c>
      <c r="Q20">
        <v>1.001899655500853</v>
      </c>
      <c r="S20">
        <v>396.37</v>
      </c>
      <c r="T20">
        <v>372.47</v>
      </c>
      <c r="U20">
        <v>0.94</v>
      </c>
      <c r="W20">
        <v>253.57999999999998</v>
      </c>
      <c r="X20">
        <v>492.47839999999997</v>
      </c>
      <c r="Y20">
        <f t="shared" si="0"/>
        <v>1.0952952852708182</v>
      </c>
      <c r="AA20">
        <v>100</v>
      </c>
      <c r="AB20">
        <f t="shared" si="1"/>
        <v>401.32920000000001</v>
      </c>
      <c r="AC20">
        <f t="shared" si="2"/>
        <v>477.6547333333333</v>
      </c>
      <c r="AD20">
        <f t="shared" si="3"/>
        <v>1.0576991567952785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AK20"/>
  <sheetViews>
    <sheetView topLeftCell="J1" workbookViewId="0">
      <selection activeCell="AH2" sqref="AH2"/>
    </sheetView>
  </sheetViews>
  <sheetFormatPr defaultRowHeight="15" x14ac:dyDescent="0.25"/>
  <sheetData>
    <row r="1" spans="1:37" x14ac:dyDescent="0.25">
      <c r="A1" s="5" t="s">
        <v>88</v>
      </c>
      <c r="H1" s="5" t="s">
        <v>88</v>
      </c>
      <c r="M1" s="5" t="s">
        <v>88</v>
      </c>
      <c r="R1" s="5" t="s">
        <v>88</v>
      </c>
      <c r="W1" s="5" t="s">
        <v>88</v>
      </c>
      <c r="AB1" s="5" t="s">
        <v>88</v>
      </c>
      <c r="AH1" s="5" t="s">
        <v>15</v>
      </c>
    </row>
    <row r="2" spans="1:37" x14ac:dyDescent="0.25">
      <c r="A2" t="s">
        <v>0</v>
      </c>
      <c r="B2" t="s">
        <v>1</v>
      </c>
      <c r="C2" t="s">
        <v>2</v>
      </c>
      <c r="D2" t="s">
        <v>3</v>
      </c>
      <c r="E2" t="s">
        <v>4</v>
      </c>
      <c r="F2" t="s">
        <v>8</v>
      </c>
      <c r="H2" t="s">
        <v>2</v>
      </c>
      <c r="I2" t="s">
        <v>3</v>
      </c>
      <c r="J2" t="s">
        <v>4</v>
      </c>
      <c r="K2" t="s">
        <v>8</v>
      </c>
      <c r="M2" t="s">
        <v>2</v>
      </c>
      <c r="N2" t="s">
        <v>3</v>
      </c>
      <c r="O2" t="s">
        <v>4</v>
      </c>
      <c r="P2" t="s">
        <v>8</v>
      </c>
      <c r="R2" t="s">
        <v>2</v>
      </c>
      <c r="S2" t="s">
        <v>3</v>
      </c>
      <c r="T2" t="s">
        <v>4</v>
      </c>
      <c r="U2" t="s">
        <v>8</v>
      </c>
      <c r="W2" t="s">
        <v>2</v>
      </c>
      <c r="X2" t="s">
        <v>3</v>
      </c>
      <c r="Y2" t="s">
        <v>4</v>
      </c>
      <c r="Z2" t="s">
        <v>8</v>
      </c>
      <c r="AB2" t="s">
        <v>2</v>
      </c>
      <c r="AC2" t="s">
        <v>3</v>
      </c>
      <c r="AD2" t="s">
        <v>4</v>
      </c>
      <c r="AE2" t="s">
        <v>8</v>
      </c>
      <c r="AH2" t="s">
        <v>1</v>
      </c>
      <c r="AI2" t="s">
        <v>2</v>
      </c>
      <c r="AJ2" t="s">
        <v>3</v>
      </c>
      <c r="AK2" t="s">
        <v>4</v>
      </c>
    </row>
    <row r="3" spans="1:37" x14ac:dyDescent="0.25">
      <c r="F3" t="s">
        <v>9</v>
      </c>
      <c r="K3" t="s">
        <v>9</v>
      </c>
      <c r="P3" t="s">
        <v>9</v>
      </c>
      <c r="U3" t="s">
        <v>9</v>
      </c>
      <c r="Z3" t="s">
        <v>9</v>
      </c>
      <c r="AE3" t="s">
        <v>9</v>
      </c>
    </row>
    <row r="4" spans="1:37" x14ac:dyDescent="0.25">
      <c r="B4" t="s">
        <v>5</v>
      </c>
      <c r="C4" t="s">
        <v>6</v>
      </c>
      <c r="D4" t="s">
        <v>6</v>
      </c>
      <c r="E4" t="s">
        <v>7</v>
      </c>
      <c r="F4" t="s">
        <v>6</v>
      </c>
      <c r="H4" t="s">
        <v>6</v>
      </c>
      <c r="I4" t="s">
        <v>6</v>
      </c>
      <c r="J4" t="s">
        <v>7</v>
      </c>
      <c r="K4" t="s">
        <v>6</v>
      </c>
      <c r="M4" t="s">
        <v>6</v>
      </c>
      <c r="N4" t="s">
        <v>6</v>
      </c>
      <c r="O4" t="s">
        <v>7</v>
      </c>
      <c r="P4" t="s">
        <v>6</v>
      </c>
      <c r="R4" t="s">
        <v>6</v>
      </c>
      <c r="S4" t="s">
        <v>6</v>
      </c>
      <c r="T4" t="s">
        <v>7</v>
      </c>
      <c r="U4" t="s">
        <v>6</v>
      </c>
      <c r="W4" t="s">
        <v>6</v>
      </c>
      <c r="X4" t="s">
        <v>6</v>
      </c>
      <c r="Y4" t="s">
        <v>7</v>
      </c>
      <c r="Z4" t="s">
        <v>6</v>
      </c>
      <c r="AB4" t="s">
        <v>6</v>
      </c>
      <c r="AC4" t="s">
        <v>6</v>
      </c>
      <c r="AD4" t="s">
        <v>7</v>
      </c>
      <c r="AE4" t="s">
        <v>6</v>
      </c>
      <c r="AH4" t="s">
        <v>5</v>
      </c>
      <c r="AI4" t="s">
        <v>6</v>
      </c>
      <c r="AJ4" t="s">
        <v>6</v>
      </c>
      <c r="AK4" t="s">
        <v>7</v>
      </c>
    </row>
    <row r="5" spans="1:37" x14ac:dyDescent="0.25">
      <c r="A5">
        <v>1</v>
      </c>
      <c r="B5">
        <v>0.1</v>
      </c>
      <c r="C5">
        <v>5.8433000000000002</v>
      </c>
      <c r="D5">
        <v>6.8171999999999997</v>
      </c>
      <c r="E5">
        <v>1.167</v>
      </c>
      <c r="F5">
        <v>8.9787999999999997</v>
      </c>
      <c r="H5">
        <v>7.2019000000000002</v>
      </c>
      <c r="I5">
        <v>5.9752000000000001</v>
      </c>
      <c r="J5">
        <v>0.83</v>
      </c>
      <c r="K5">
        <v>9.3579000000000008</v>
      </c>
      <c r="M5">
        <v>7.0269000000000004</v>
      </c>
      <c r="N5">
        <v>8.0585000000000004</v>
      </c>
      <c r="O5">
        <v>1.147</v>
      </c>
      <c r="P5">
        <v>10.692</v>
      </c>
      <c r="R5">
        <v>5.1138000000000003</v>
      </c>
      <c r="S5">
        <v>8.3475000000000001</v>
      </c>
      <c r="T5">
        <v>1.6319999999999999</v>
      </c>
      <c r="U5">
        <v>9.7894000000000005</v>
      </c>
      <c r="W5">
        <v>12.643000000000001</v>
      </c>
      <c r="X5">
        <v>13.381</v>
      </c>
      <c r="Y5">
        <v>1.0580000000000001</v>
      </c>
      <c r="Z5">
        <v>18.41</v>
      </c>
      <c r="AB5">
        <v>12.625999999999999</v>
      </c>
      <c r="AC5">
        <v>13.973000000000001</v>
      </c>
      <c r="AD5">
        <v>1.107</v>
      </c>
      <c r="AE5">
        <v>18.832000000000001</v>
      </c>
      <c r="AH5">
        <v>0.1</v>
      </c>
      <c r="AI5">
        <f>AVERAGE(C5,H5,M5,R5,W5,AB5)</f>
        <v>8.4091500000000003</v>
      </c>
      <c r="AJ5">
        <f>AVERAGE(D5,I5,N5,S5,X5,AC5)</f>
        <v>9.4254000000000016</v>
      </c>
      <c r="AK5">
        <f>AVERAGE(E5,J5,O5,T5,Y5,AD5)</f>
        <v>1.1568333333333334</v>
      </c>
    </row>
    <row r="6" spans="1:37" x14ac:dyDescent="0.25">
      <c r="A6">
        <v>2</v>
      </c>
      <c r="B6">
        <v>0.158</v>
      </c>
      <c r="C6">
        <v>9.7324999999999999</v>
      </c>
      <c r="D6">
        <v>8.9213000000000005</v>
      </c>
      <c r="E6">
        <v>0.91700000000000004</v>
      </c>
      <c r="F6">
        <v>13.202999999999999</v>
      </c>
      <c r="H6">
        <v>10.423999999999999</v>
      </c>
      <c r="I6">
        <v>10.331</v>
      </c>
      <c r="J6">
        <v>0.99099999999999999</v>
      </c>
      <c r="K6">
        <v>14.676</v>
      </c>
      <c r="M6">
        <v>13.112</v>
      </c>
      <c r="N6">
        <v>11.917</v>
      </c>
      <c r="O6">
        <v>0.90900000000000003</v>
      </c>
      <c r="P6">
        <v>17.718</v>
      </c>
      <c r="R6">
        <v>14.409000000000001</v>
      </c>
      <c r="S6">
        <v>13.353</v>
      </c>
      <c r="T6">
        <v>0.92700000000000005</v>
      </c>
      <c r="U6">
        <v>19.645</v>
      </c>
      <c r="W6">
        <v>20.062000000000001</v>
      </c>
      <c r="X6">
        <v>17.245000000000001</v>
      </c>
      <c r="Y6">
        <v>0.86</v>
      </c>
      <c r="Z6">
        <v>26.454999999999998</v>
      </c>
      <c r="AB6">
        <v>21.190999999999999</v>
      </c>
      <c r="AC6">
        <v>18.11</v>
      </c>
      <c r="AD6">
        <v>0.85499999999999998</v>
      </c>
      <c r="AE6">
        <v>27.875</v>
      </c>
      <c r="AH6">
        <v>0.158</v>
      </c>
      <c r="AI6">
        <f t="shared" ref="AI6:AI20" si="0">AVERAGE(C6,H6,M6,R6,W6,AB6)</f>
        <v>14.821750000000002</v>
      </c>
      <c r="AJ6">
        <f t="shared" ref="AJ6:AJ20" si="1">AVERAGE(D6,I6,N6,S6,X6,AC6)</f>
        <v>13.312883333333334</v>
      </c>
      <c r="AK6">
        <f t="shared" ref="AK6:AK20" si="2">AVERAGE(E6,J6,O6,T6,Y6,AD6)</f>
        <v>0.90983333333333327</v>
      </c>
    </row>
    <row r="7" spans="1:37" x14ac:dyDescent="0.25">
      <c r="A7">
        <v>3</v>
      </c>
      <c r="B7">
        <v>0.251</v>
      </c>
      <c r="C7">
        <v>14.76</v>
      </c>
      <c r="D7">
        <v>11.949</v>
      </c>
      <c r="E7">
        <v>0.81</v>
      </c>
      <c r="F7">
        <v>18.989999999999998</v>
      </c>
      <c r="H7">
        <v>14.692</v>
      </c>
      <c r="I7">
        <v>11.831</v>
      </c>
      <c r="J7">
        <v>0.80500000000000005</v>
      </c>
      <c r="K7">
        <v>18.863</v>
      </c>
      <c r="M7">
        <v>19.917999999999999</v>
      </c>
      <c r="N7">
        <v>16.143999999999998</v>
      </c>
      <c r="O7">
        <v>0.81100000000000005</v>
      </c>
      <c r="P7">
        <v>25.638999999999999</v>
      </c>
      <c r="R7">
        <v>21.456</v>
      </c>
      <c r="S7">
        <v>18.262</v>
      </c>
      <c r="T7">
        <v>0.85099999999999998</v>
      </c>
      <c r="U7">
        <v>28.175000000000001</v>
      </c>
      <c r="W7">
        <v>27.087</v>
      </c>
      <c r="X7">
        <v>21.266999999999999</v>
      </c>
      <c r="Y7">
        <v>0.78500000000000003</v>
      </c>
      <c r="Z7">
        <v>34.438000000000002</v>
      </c>
      <c r="AB7">
        <v>28.805</v>
      </c>
      <c r="AC7">
        <v>22.32</v>
      </c>
      <c r="AD7">
        <v>0.77500000000000002</v>
      </c>
      <c r="AE7">
        <v>36.441000000000003</v>
      </c>
      <c r="AH7">
        <v>0.251</v>
      </c>
      <c r="AI7">
        <f t="shared" si="0"/>
        <v>21.119666666666664</v>
      </c>
      <c r="AJ7">
        <f t="shared" si="1"/>
        <v>16.962166666666665</v>
      </c>
      <c r="AK7">
        <f t="shared" si="2"/>
        <v>0.80616666666666681</v>
      </c>
    </row>
    <row r="8" spans="1:37" x14ac:dyDescent="0.25">
      <c r="A8">
        <v>4</v>
      </c>
      <c r="B8">
        <v>0.39800000000000002</v>
      </c>
      <c r="C8">
        <v>19.853000000000002</v>
      </c>
      <c r="D8">
        <v>15.384</v>
      </c>
      <c r="E8">
        <v>0.77500000000000002</v>
      </c>
      <c r="F8">
        <v>25.116</v>
      </c>
      <c r="H8">
        <v>19.088999999999999</v>
      </c>
      <c r="I8">
        <v>14.476000000000001</v>
      </c>
      <c r="J8">
        <v>0.75800000000000001</v>
      </c>
      <c r="K8">
        <v>23.957000000000001</v>
      </c>
      <c r="M8">
        <v>27.315000000000001</v>
      </c>
      <c r="N8">
        <v>20.181999999999999</v>
      </c>
      <c r="O8">
        <v>0.73899999999999999</v>
      </c>
      <c r="P8">
        <v>33.962000000000003</v>
      </c>
      <c r="R8">
        <v>29.248000000000001</v>
      </c>
      <c r="S8">
        <v>23.173999999999999</v>
      </c>
      <c r="T8">
        <v>0.79200000000000004</v>
      </c>
      <c r="U8">
        <v>37.316000000000003</v>
      </c>
      <c r="W8">
        <v>34.707000000000001</v>
      </c>
      <c r="X8">
        <v>25.849</v>
      </c>
      <c r="Y8">
        <v>0.745</v>
      </c>
      <c r="Z8">
        <v>43.274999999999999</v>
      </c>
      <c r="AB8">
        <v>36.024000000000001</v>
      </c>
      <c r="AC8">
        <v>27.292999999999999</v>
      </c>
      <c r="AD8">
        <v>0.75800000000000001</v>
      </c>
      <c r="AE8">
        <v>45.195999999999998</v>
      </c>
      <c r="AH8">
        <v>0.39800000000000002</v>
      </c>
      <c r="AI8">
        <f t="shared" si="0"/>
        <v>27.706000000000003</v>
      </c>
      <c r="AJ8">
        <f t="shared" si="1"/>
        <v>21.059666666666669</v>
      </c>
      <c r="AK8">
        <f t="shared" si="2"/>
        <v>0.76116666666666666</v>
      </c>
    </row>
    <row r="9" spans="1:37" x14ac:dyDescent="0.25">
      <c r="A9">
        <v>5</v>
      </c>
      <c r="B9">
        <v>0.63100000000000001</v>
      </c>
      <c r="C9">
        <v>25.765999999999998</v>
      </c>
      <c r="D9">
        <v>19.632999999999999</v>
      </c>
      <c r="E9">
        <v>0.76200000000000001</v>
      </c>
      <c r="F9">
        <v>32.393999999999998</v>
      </c>
      <c r="H9">
        <v>24.390999999999998</v>
      </c>
      <c r="I9">
        <v>19.384</v>
      </c>
      <c r="J9">
        <v>0.79500000000000004</v>
      </c>
      <c r="K9">
        <v>31.155999999999999</v>
      </c>
      <c r="M9">
        <v>35.139000000000003</v>
      </c>
      <c r="N9">
        <v>26.8</v>
      </c>
      <c r="O9">
        <v>0.76300000000000001</v>
      </c>
      <c r="P9">
        <v>44.192999999999998</v>
      </c>
      <c r="R9">
        <v>37.103000000000002</v>
      </c>
      <c r="S9">
        <v>29.282</v>
      </c>
      <c r="T9">
        <v>0.78900000000000003</v>
      </c>
      <c r="U9">
        <v>47.265999999999998</v>
      </c>
      <c r="W9">
        <v>42.847000000000001</v>
      </c>
      <c r="X9">
        <v>31.911000000000001</v>
      </c>
      <c r="Y9">
        <v>0.745</v>
      </c>
      <c r="Z9">
        <v>53.423999999999999</v>
      </c>
      <c r="AB9">
        <v>44.338000000000001</v>
      </c>
      <c r="AC9">
        <v>33.292000000000002</v>
      </c>
      <c r="AD9">
        <v>0.751</v>
      </c>
      <c r="AE9">
        <v>55.445999999999998</v>
      </c>
      <c r="AH9">
        <v>0.63100000000000001</v>
      </c>
      <c r="AI9">
        <f t="shared" si="0"/>
        <v>34.930666666666667</v>
      </c>
      <c r="AJ9">
        <f t="shared" si="1"/>
        <v>26.716999999999999</v>
      </c>
      <c r="AK9">
        <f t="shared" si="2"/>
        <v>0.76750000000000007</v>
      </c>
    </row>
    <row r="10" spans="1:37" x14ac:dyDescent="0.25">
      <c r="A10">
        <v>6</v>
      </c>
      <c r="B10">
        <v>1</v>
      </c>
      <c r="C10">
        <v>31.992000000000001</v>
      </c>
      <c r="D10">
        <v>25.058</v>
      </c>
      <c r="E10">
        <v>0.78300000000000003</v>
      </c>
      <c r="F10">
        <v>40.637</v>
      </c>
      <c r="H10">
        <v>28.664000000000001</v>
      </c>
      <c r="I10">
        <v>27.308</v>
      </c>
      <c r="J10">
        <v>0.95299999999999996</v>
      </c>
      <c r="K10">
        <v>39.590000000000003</v>
      </c>
      <c r="M10">
        <v>43.811</v>
      </c>
      <c r="N10">
        <v>33.508000000000003</v>
      </c>
      <c r="O10">
        <v>0.76500000000000001</v>
      </c>
      <c r="P10">
        <v>55.155999999999999</v>
      </c>
      <c r="R10">
        <v>47.780999999999999</v>
      </c>
      <c r="S10">
        <v>37.456000000000003</v>
      </c>
      <c r="T10">
        <v>0.78400000000000003</v>
      </c>
      <c r="U10">
        <v>60.712000000000003</v>
      </c>
      <c r="W10">
        <v>51.685000000000002</v>
      </c>
      <c r="X10">
        <v>37.646999999999998</v>
      </c>
      <c r="Y10">
        <v>0.72799999999999998</v>
      </c>
      <c r="Z10">
        <v>63.942</v>
      </c>
      <c r="AB10">
        <v>54.167000000000002</v>
      </c>
      <c r="AC10">
        <v>39.811999999999998</v>
      </c>
      <c r="AD10">
        <v>0.73499999999999999</v>
      </c>
      <c r="AE10">
        <v>67.224999999999994</v>
      </c>
      <c r="AH10">
        <v>1</v>
      </c>
      <c r="AI10">
        <f t="shared" si="0"/>
        <v>43.016666666666673</v>
      </c>
      <c r="AJ10">
        <f t="shared" si="1"/>
        <v>33.464833333333331</v>
      </c>
      <c r="AK10">
        <f t="shared" si="2"/>
        <v>0.79133333333333333</v>
      </c>
    </row>
    <row r="11" spans="1:37" x14ac:dyDescent="0.25">
      <c r="A11">
        <v>7</v>
      </c>
      <c r="B11">
        <v>1.58</v>
      </c>
      <c r="C11">
        <v>39.494</v>
      </c>
      <c r="D11">
        <v>32.481000000000002</v>
      </c>
      <c r="E11">
        <v>0.82199999999999995</v>
      </c>
      <c r="F11">
        <v>51.134999999999998</v>
      </c>
      <c r="H11">
        <v>35.878</v>
      </c>
      <c r="I11">
        <v>29.891999999999999</v>
      </c>
      <c r="J11">
        <v>0.83299999999999996</v>
      </c>
      <c r="K11">
        <v>46.698999999999998</v>
      </c>
      <c r="M11">
        <v>52.935000000000002</v>
      </c>
      <c r="N11">
        <v>42.710999999999999</v>
      </c>
      <c r="O11">
        <v>0.80700000000000005</v>
      </c>
      <c r="P11">
        <v>68.016999999999996</v>
      </c>
      <c r="R11">
        <v>71.632999999999996</v>
      </c>
      <c r="S11">
        <v>43.701999999999998</v>
      </c>
      <c r="T11">
        <v>0.61</v>
      </c>
      <c r="U11">
        <v>83.912000000000006</v>
      </c>
      <c r="W11">
        <v>63.048999999999999</v>
      </c>
      <c r="X11">
        <v>47.01</v>
      </c>
      <c r="Y11">
        <v>0.746</v>
      </c>
      <c r="Z11">
        <v>78.646000000000001</v>
      </c>
      <c r="AB11">
        <v>65.790999999999997</v>
      </c>
      <c r="AC11">
        <v>48.588000000000001</v>
      </c>
      <c r="AD11">
        <v>0.73899999999999999</v>
      </c>
      <c r="AE11">
        <v>81.787000000000006</v>
      </c>
      <c r="AH11">
        <v>1.58</v>
      </c>
      <c r="AI11">
        <f t="shared" si="0"/>
        <v>54.79666666666666</v>
      </c>
      <c r="AJ11">
        <f t="shared" si="1"/>
        <v>40.730666666666664</v>
      </c>
      <c r="AK11">
        <f t="shared" si="2"/>
        <v>0.75949999999999995</v>
      </c>
    </row>
    <row r="12" spans="1:37" x14ac:dyDescent="0.25">
      <c r="A12">
        <v>8</v>
      </c>
      <c r="B12">
        <v>2.5099999999999998</v>
      </c>
      <c r="C12">
        <v>47.692999999999998</v>
      </c>
      <c r="D12">
        <v>40.401000000000003</v>
      </c>
      <c r="E12">
        <v>0.84699999999999998</v>
      </c>
      <c r="F12">
        <v>62.503999999999998</v>
      </c>
      <c r="H12">
        <v>44.506</v>
      </c>
      <c r="I12">
        <v>40.073999999999998</v>
      </c>
      <c r="J12">
        <v>0.9</v>
      </c>
      <c r="K12">
        <v>59.89</v>
      </c>
      <c r="M12">
        <v>65.962999999999994</v>
      </c>
      <c r="N12">
        <v>55.253999999999998</v>
      </c>
      <c r="O12">
        <v>0.83799999999999997</v>
      </c>
      <c r="P12">
        <v>86.046999999999997</v>
      </c>
      <c r="R12">
        <v>75.62</v>
      </c>
      <c r="S12">
        <v>69.131</v>
      </c>
      <c r="T12">
        <v>0.91400000000000003</v>
      </c>
      <c r="U12">
        <v>102.46</v>
      </c>
      <c r="W12">
        <v>75.784999999999997</v>
      </c>
      <c r="X12">
        <v>57.935000000000002</v>
      </c>
      <c r="Y12">
        <v>0.76400000000000001</v>
      </c>
      <c r="Z12">
        <v>95.393000000000001</v>
      </c>
      <c r="AB12">
        <v>79.055999999999997</v>
      </c>
      <c r="AC12">
        <v>59.875999999999998</v>
      </c>
      <c r="AD12">
        <v>0.75700000000000001</v>
      </c>
      <c r="AE12">
        <v>99.171999999999997</v>
      </c>
      <c r="AH12">
        <v>2.5099999999999998</v>
      </c>
      <c r="AI12">
        <f t="shared" si="0"/>
        <v>64.770499999999998</v>
      </c>
      <c r="AJ12">
        <f t="shared" si="1"/>
        <v>53.778499999999987</v>
      </c>
      <c r="AK12">
        <f t="shared" si="2"/>
        <v>0.83666666666666656</v>
      </c>
    </row>
    <row r="13" spans="1:37" x14ac:dyDescent="0.25">
      <c r="A13">
        <v>9</v>
      </c>
      <c r="B13">
        <v>3.98</v>
      </c>
      <c r="C13">
        <v>57.872999999999998</v>
      </c>
      <c r="D13">
        <v>52.558999999999997</v>
      </c>
      <c r="E13">
        <v>0.90800000000000003</v>
      </c>
      <c r="F13">
        <v>78.177999999999997</v>
      </c>
      <c r="H13">
        <v>59.216999999999999</v>
      </c>
      <c r="I13">
        <v>64.83</v>
      </c>
      <c r="J13">
        <v>1.095</v>
      </c>
      <c r="K13">
        <v>87.804000000000002</v>
      </c>
      <c r="M13">
        <v>79.272000000000006</v>
      </c>
      <c r="N13">
        <v>70.715000000000003</v>
      </c>
      <c r="O13">
        <v>0.89200000000000002</v>
      </c>
      <c r="P13">
        <v>106.23</v>
      </c>
      <c r="R13">
        <v>89.596999999999994</v>
      </c>
      <c r="S13">
        <v>83.95</v>
      </c>
      <c r="T13">
        <v>0.93700000000000006</v>
      </c>
      <c r="U13">
        <v>122.78</v>
      </c>
      <c r="W13">
        <v>91.102000000000004</v>
      </c>
      <c r="X13">
        <v>71.518000000000001</v>
      </c>
      <c r="Y13">
        <v>0.78500000000000003</v>
      </c>
      <c r="Z13">
        <v>115.82</v>
      </c>
      <c r="AB13">
        <v>94.938000000000002</v>
      </c>
      <c r="AC13">
        <v>75.007000000000005</v>
      </c>
      <c r="AD13">
        <v>0.79</v>
      </c>
      <c r="AE13">
        <v>120.99</v>
      </c>
      <c r="AH13">
        <v>3.98</v>
      </c>
      <c r="AI13">
        <f t="shared" si="0"/>
        <v>78.666499999999999</v>
      </c>
      <c r="AJ13">
        <f t="shared" si="1"/>
        <v>69.763166666666663</v>
      </c>
      <c r="AK13">
        <f t="shared" si="2"/>
        <v>0.90116666666666667</v>
      </c>
    </row>
    <row r="14" spans="1:37" x14ac:dyDescent="0.25">
      <c r="A14">
        <v>10</v>
      </c>
      <c r="B14">
        <v>6.31</v>
      </c>
      <c r="C14">
        <v>71.406000000000006</v>
      </c>
      <c r="D14">
        <v>68.5</v>
      </c>
      <c r="E14">
        <v>0.95899999999999996</v>
      </c>
      <c r="F14">
        <v>98.95</v>
      </c>
      <c r="H14">
        <v>67.736999999999995</v>
      </c>
      <c r="I14">
        <v>68.956999999999994</v>
      </c>
      <c r="J14">
        <v>1.018</v>
      </c>
      <c r="K14">
        <v>96.661000000000001</v>
      </c>
      <c r="M14">
        <v>95.254999999999995</v>
      </c>
      <c r="N14">
        <v>90.272999999999996</v>
      </c>
      <c r="O14">
        <v>0.94799999999999995</v>
      </c>
      <c r="P14">
        <v>131.24</v>
      </c>
      <c r="R14">
        <v>124.34</v>
      </c>
      <c r="S14">
        <v>117.39</v>
      </c>
      <c r="T14">
        <v>0.94399999999999995</v>
      </c>
      <c r="U14">
        <v>171</v>
      </c>
      <c r="W14">
        <v>109.69</v>
      </c>
      <c r="X14">
        <v>89.37</v>
      </c>
      <c r="Y14">
        <v>0.81499999999999995</v>
      </c>
      <c r="Z14">
        <v>141.49</v>
      </c>
      <c r="AB14">
        <v>114.29</v>
      </c>
      <c r="AC14">
        <v>93.072000000000003</v>
      </c>
      <c r="AD14">
        <v>0.81399999999999995</v>
      </c>
      <c r="AE14">
        <v>147.38999999999999</v>
      </c>
      <c r="AH14">
        <v>6.31</v>
      </c>
      <c r="AI14">
        <f t="shared" si="0"/>
        <v>97.11966666666666</v>
      </c>
      <c r="AJ14">
        <f t="shared" si="1"/>
        <v>87.927000000000007</v>
      </c>
      <c r="AK14">
        <f t="shared" si="2"/>
        <v>0.91633333333333322</v>
      </c>
    </row>
    <row r="15" spans="1:37" x14ac:dyDescent="0.25">
      <c r="A15">
        <v>11</v>
      </c>
      <c r="B15">
        <v>10</v>
      </c>
      <c r="C15">
        <v>88.448999999999998</v>
      </c>
      <c r="D15">
        <v>89.475999999999999</v>
      </c>
      <c r="E15">
        <v>1.012</v>
      </c>
      <c r="F15">
        <v>125.81</v>
      </c>
      <c r="H15">
        <v>86.745999999999995</v>
      </c>
      <c r="I15">
        <v>94.411000000000001</v>
      </c>
      <c r="J15">
        <v>1.0880000000000001</v>
      </c>
      <c r="K15">
        <v>128.21</v>
      </c>
      <c r="M15">
        <v>120.66</v>
      </c>
      <c r="N15">
        <v>121.95</v>
      </c>
      <c r="O15">
        <v>1.0109999999999999</v>
      </c>
      <c r="P15">
        <v>171.55</v>
      </c>
      <c r="R15">
        <v>135.84</v>
      </c>
      <c r="S15">
        <v>147.66</v>
      </c>
      <c r="T15">
        <v>1.087</v>
      </c>
      <c r="U15">
        <v>200.64</v>
      </c>
      <c r="W15">
        <v>133.03</v>
      </c>
      <c r="X15">
        <v>111.93</v>
      </c>
      <c r="Y15">
        <v>0.84099999999999997</v>
      </c>
      <c r="Z15">
        <v>173.85</v>
      </c>
      <c r="AB15">
        <v>138.24</v>
      </c>
      <c r="AC15">
        <v>116.78</v>
      </c>
      <c r="AD15">
        <v>0.84499999999999997</v>
      </c>
      <c r="AE15">
        <v>180.96</v>
      </c>
      <c r="AH15">
        <v>10</v>
      </c>
      <c r="AI15">
        <f t="shared" si="0"/>
        <v>117.16083333333334</v>
      </c>
      <c r="AJ15">
        <f t="shared" si="1"/>
        <v>113.70116666666665</v>
      </c>
      <c r="AK15">
        <f t="shared" si="2"/>
        <v>0.98066666666666658</v>
      </c>
    </row>
    <row r="16" spans="1:37" x14ac:dyDescent="0.25">
      <c r="A16">
        <v>12</v>
      </c>
      <c r="B16">
        <v>15.8</v>
      </c>
      <c r="C16">
        <v>109.89</v>
      </c>
      <c r="D16">
        <v>116.63</v>
      </c>
      <c r="E16">
        <v>1.0609999999999999</v>
      </c>
      <c r="F16">
        <v>160.25</v>
      </c>
      <c r="H16">
        <v>107.47</v>
      </c>
      <c r="I16">
        <v>118.45</v>
      </c>
      <c r="J16">
        <v>1.1020000000000001</v>
      </c>
      <c r="K16">
        <v>159.94</v>
      </c>
      <c r="M16">
        <v>151.15</v>
      </c>
      <c r="N16">
        <v>160.06</v>
      </c>
      <c r="O16">
        <v>1.0589999999999999</v>
      </c>
      <c r="P16">
        <v>220.15</v>
      </c>
      <c r="R16">
        <v>167.31</v>
      </c>
      <c r="S16">
        <v>184.97</v>
      </c>
      <c r="T16">
        <v>1.1060000000000001</v>
      </c>
      <c r="U16">
        <v>249.41</v>
      </c>
      <c r="W16">
        <v>162.15</v>
      </c>
      <c r="X16">
        <v>140.74</v>
      </c>
      <c r="Y16">
        <v>0.86799999999999999</v>
      </c>
      <c r="Z16">
        <v>214.71</v>
      </c>
      <c r="AB16">
        <v>167.89</v>
      </c>
      <c r="AC16">
        <v>146.88</v>
      </c>
      <c r="AD16">
        <v>0.875</v>
      </c>
      <c r="AE16">
        <v>223.07</v>
      </c>
      <c r="AH16">
        <v>15.8</v>
      </c>
      <c r="AI16">
        <f t="shared" si="0"/>
        <v>144.30999999999997</v>
      </c>
      <c r="AJ16">
        <f t="shared" si="1"/>
        <v>144.62166666666667</v>
      </c>
      <c r="AK16">
        <f t="shared" si="2"/>
        <v>1.0118333333333334</v>
      </c>
    </row>
    <row r="17" spans="1:37" x14ac:dyDescent="0.25">
      <c r="A17">
        <v>13</v>
      </c>
      <c r="B17">
        <v>25.1</v>
      </c>
      <c r="C17">
        <v>138.52000000000001</v>
      </c>
      <c r="D17">
        <v>152.88999999999999</v>
      </c>
      <c r="E17">
        <v>1.1040000000000001</v>
      </c>
      <c r="F17">
        <v>206.31</v>
      </c>
      <c r="H17">
        <v>131.19999999999999</v>
      </c>
      <c r="I17">
        <v>150.86000000000001</v>
      </c>
      <c r="J17">
        <v>1.1499999999999999</v>
      </c>
      <c r="K17">
        <v>199.93</v>
      </c>
      <c r="M17">
        <v>185.8</v>
      </c>
      <c r="N17">
        <v>202.17</v>
      </c>
      <c r="O17">
        <v>1.0880000000000001</v>
      </c>
      <c r="P17">
        <v>274.58</v>
      </c>
      <c r="R17">
        <v>203.16</v>
      </c>
      <c r="S17">
        <v>231.4</v>
      </c>
      <c r="T17">
        <v>1.139</v>
      </c>
      <c r="U17">
        <v>307.93</v>
      </c>
      <c r="W17">
        <v>198.12</v>
      </c>
      <c r="X17">
        <v>177.24</v>
      </c>
      <c r="Y17">
        <v>0.89500000000000002</v>
      </c>
      <c r="Z17">
        <v>265.83</v>
      </c>
      <c r="AB17">
        <v>204.69</v>
      </c>
      <c r="AC17">
        <v>185.07</v>
      </c>
      <c r="AD17">
        <v>0.90400000000000003</v>
      </c>
      <c r="AE17">
        <v>275.95</v>
      </c>
      <c r="AH17">
        <v>25.1</v>
      </c>
      <c r="AI17">
        <f t="shared" si="0"/>
        <v>176.91499999999999</v>
      </c>
      <c r="AJ17">
        <f t="shared" si="1"/>
        <v>183.27166666666665</v>
      </c>
      <c r="AK17">
        <f t="shared" si="2"/>
        <v>1.0466666666666666</v>
      </c>
    </row>
    <row r="18" spans="1:37" x14ac:dyDescent="0.25">
      <c r="A18">
        <v>14</v>
      </c>
      <c r="B18">
        <v>39.799999999999997</v>
      </c>
      <c r="C18">
        <v>176.39</v>
      </c>
      <c r="D18">
        <v>202.71</v>
      </c>
      <c r="E18">
        <v>1.149</v>
      </c>
      <c r="F18">
        <v>268.70999999999998</v>
      </c>
      <c r="H18">
        <v>172.82</v>
      </c>
      <c r="I18">
        <v>205.05</v>
      </c>
      <c r="J18">
        <v>1.1859999999999999</v>
      </c>
      <c r="K18">
        <v>268.16000000000003</v>
      </c>
      <c r="M18">
        <v>234.42</v>
      </c>
      <c r="N18">
        <v>261.04000000000002</v>
      </c>
      <c r="O18">
        <v>1.1140000000000001</v>
      </c>
      <c r="P18">
        <v>350.85</v>
      </c>
      <c r="R18">
        <v>254.89</v>
      </c>
      <c r="S18">
        <v>299.02</v>
      </c>
      <c r="T18">
        <v>1.173</v>
      </c>
      <c r="U18">
        <v>392.92</v>
      </c>
      <c r="W18">
        <v>243.15</v>
      </c>
      <c r="X18">
        <v>224.32</v>
      </c>
      <c r="Y18">
        <v>0.92300000000000004</v>
      </c>
      <c r="Z18">
        <v>330.82</v>
      </c>
      <c r="AB18">
        <v>249.98</v>
      </c>
      <c r="AC18">
        <v>234.39</v>
      </c>
      <c r="AD18">
        <v>0.93799999999999994</v>
      </c>
      <c r="AE18">
        <v>342.68</v>
      </c>
      <c r="AH18">
        <v>39.799999999999997</v>
      </c>
      <c r="AI18">
        <f t="shared" si="0"/>
        <v>221.94166666666669</v>
      </c>
      <c r="AJ18">
        <f t="shared" si="1"/>
        <v>237.75499999999997</v>
      </c>
      <c r="AK18">
        <f t="shared" si="2"/>
        <v>1.0805</v>
      </c>
    </row>
    <row r="19" spans="1:37" x14ac:dyDescent="0.25">
      <c r="A19">
        <v>15</v>
      </c>
      <c r="B19">
        <v>63.1</v>
      </c>
      <c r="C19">
        <v>224.07</v>
      </c>
      <c r="D19">
        <v>265.81</v>
      </c>
      <c r="E19">
        <v>1.1859999999999999</v>
      </c>
      <c r="F19">
        <v>347.65</v>
      </c>
      <c r="H19">
        <v>251.75</v>
      </c>
      <c r="I19">
        <v>293.42</v>
      </c>
      <c r="J19">
        <v>1.1659999999999999</v>
      </c>
      <c r="K19">
        <v>386.61</v>
      </c>
      <c r="M19">
        <v>301.33</v>
      </c>
      <c r="N19">
        <v>344.07</v>
      </c>
      <c r="O19">
        <v>1.1419999999999999</v>
      </c>
      <c r="P19">
        <v>457.37</v>
      </c>
      <c r="R19">
        <v>333.43</v>
      </c>
      <c r="S19">
        <v>403.36</v>
      </c>
      <c r="T19">
        <v>1.21</v>
      </c>
      <c r="U19">
        <v>523.33000000000004</v>
      </c>
      <c r="W19">
        <v>300.08</v>
      </c>
      <c r="X19">
        <v>285.24</v>
      </c>
      <c r="Y19">
        <v>0.95099999999999996</v>
      </c>
      <c r="Z19">
        <v>414.02</v>
      </c>
      <c r="AB19">
        <v>304.33999999999997</v>
      </c>
      <c r="AC19">
        <v>299.39999999999998</v>
      </c>
      <c r="AD19">
        <v>0.98399999999999999</v>
      </c>
      <c r="AE19">
        <v>426.92</v>
      </c>
      <c r="AH19">
        <v>63.1</v>
      </c>
      <c r="AI19">
        <f t="shared" si="0"/>
        <v>285.83333333333331</v>
      </c>
      <c r="AJ19">
        <f t="shared" si="1"/>
        <v>315.21666666666664</v>
      </c>
      <c r="AK19">
        <f t="shared" si="2"/>
        <v>1.1064999999999998</v>
      </c>
    </row>
    <row r="20" spans="1:37" x14ac:dyDescent="0.25">
      <c r="A20">
        <v>16</v>
      </c>
      <c r="B20">
        <v>100</v>
      </c>
      <c r="C20">
        <v>284.58999999999997</v>
      </c>
      <c r="D20">
        <v>351.7</v>
      </c>
      <c r="E20">
        <v>1.236</v>
      </c>
      <c r="F20">
        <v>452.43</v>
      </c>
      <c r="H20">
        <v>311.29000000000002</v>
      </c>
      <c r="I20">
        <v>375.52</v>
      </c>
      <c r="J20">
        <v>1.206</v>
      </c>
      <c r="K20">
        <v>487.77</v>
      </c>
      <c r="M20">
        <v>392.59</v>
      </c>
      <c r="N20">
        <v>456.04</v>
      </c>
      <c r="O20">
        <v>1.1619999999999999</v>
      </c>
      <c r="P20">
        <v>601.75</v>
      </c>
      <c r="R20">
        <v>441.12</v>
      </c>
      <c r="S20">
        <v>546.46</v>
      </c>
      <c r="T20">
        <v>1.2390000000000001</v>
      </c>
      <c r="U20">
        <v>702.29</v>
      </c>
      <c r="W20">
        <v>371.77</v>
      </c>
      <c r="X20">
        <v>366.44</v>
      </c>
      <c r="Y20">
        <v>0.98599999999999999</v>
      </c>
      <c r="Z20">
        <v>522.01</v>
      </c>
      <c r="AB20">
        <v>369.39</v>
      </c>
      <c r="AC20">
        <v>386.46</v>
      </c>
      <c r="AD20">
        <v>1.046</v>
      </c>
      <c r="AE20">
        <v>534.6</v>
      </c>
      <c r="AH20">
        <v>100</v>
      </c>
      <c r="AI20">
        <f t="shared" si="0"/>
        <v>361.79166666666669</v>
      </c>
      <c r="AJ20">
        <f t="shared" si="1"/>
        <v>413.77</v>
      </c>
      <c r="AK20">
        <f t="shared" si="2"/>
        <v>1.1458333333333333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AE20"/>
  <sheetViews>
    <sheetView workbookViewId="0">
      <selection activeCell="I36" sqref="I36"/>
    </sheetView>
  </sheetViews>
  <sheetFormatPr defaultRowHeight="15" x14ac:dyDescent="0.25"/>
  <sheetData>
    <row r="1" spans="1:31" x14ac:dyDescent="0.25">
      <c r="A1" s="5" t="s">
        <v>95</v>
      </c>
      <c r="H1" s="5" t="s">
        <v>95</v>
      </c>
      <c r="M1" s="5" t="s">
        <v>95</v>
      </c>
      <c r="R1" s="5" t="s">
        <v>95</v>
      </c>
      <c r="W1" s="5" t="s">
        <v>95</v>
      </c>
      <c r="AC1" s="5" t="s">
        <v>15</v>
      </c>
    </row>
    <row r="2" spans="1:31" x14ac:dyDescent="0.25">
      <c r="A2" t="s">
        <v>0</v>
      </c>
      <c r="B2" t="s">
        <v>1</v>
      </c>
      <c r="C2" t="s">
        <v>2</v>
      </c>
      <c r="D2" t="s">
        <v>3</v>
      </c>
      <c r="E2" t="s">
        <v>4</v>
      </c>
      <c r="F2" t="s">
        <v>8</v>
      </c>
      <c r="H2" t="s">
        <v>2</v>
      </c>
      <c r="I2" t="s">
        <v>3</v>
      </c>
      <c r="J2" t="s">
        <v>4</v>
      </c>
      <c r="K2" t="s">
        <v>8</v>
      </c>
      <c r="M2" t="s">
        <v>2</v>
      </c>
      <c r="N2" t="s">
        <v>3</v>
      </c>
      <c r="O2" t="s">
        <v>4</v>
      </c>
      <c r="P2" t="s">
        <v>8</v>
      </c>
      <c r="R2" t="s">
        <v>2</v>
      </c>
      <c r="S2" t="s">
        <v>3</v>
      </c>
      <c r="T2" t="s">
        <v>4</v>
      </c>
      <c r="U2" t="s">
        <v>8</v>
      </c>
      <c r="W2" t="s">
        <v>2</v>
      </c>
      <c r="X2" t="s">
        <v>3</v>
      </c>
      <c r="Y2" t="s">
        <v>4</v>
      </c>
      <c r="Z2" t="s">
        <v>8</v>
      </c>
      <c r="AB2" t="s">
        <v>1</v>
      </c>
      <c r="AC2" t="s">
        <v>2</v>
      </c>
      <c r="AD2" t="s">
        <v>3</v>
      </c>
      <c r="AE2" t="s">
        <v>4</v>
      </c>
    </row>
    <row r="3" spans="1:31" x14ac:dyDescent="0.25">
      <c r="F3" t="s">
        <v>9</v>
      </c>
      <c r="K3" t="s">
        <v>9</v>
      </c>
      <c r="P3" t="s">
        <v>9</v>
      </c>
      <c r="U3" t="s">
        <v>9</v>
      </c>
      <c r="Z3" t="s">
        <v>9</v>
      </c>
    </row>
    <row r="4" spans="1:31" x14ac:dyDescent="0.25">
      <c r="B4" t="s">
        <v>5</v>
      </c>
      <c r="C4" t="s">
        <v>6</v>
      </c>
      <c r="D4" t="s">
        <v>6</v>
      </c>
      <c r="E4" t="s">
        <v>7</v>
      </c>
      <c r="F4" t="s">
        <v>6</v>
      </c>
      <c r="H4" t="s">
        <v>6</v>
      </c>
      <c r="I4" t="s">
        <v>6</v>
      </c>
      <c r="J4" t="s">
        <v>7</v>
      </c>
      <c r="K4" t="s">
        <v>6</v>
      </c>
      <c r="M4" t="s">
        <v>6</v>
      </c>
      <c r="N4" t="s">
        <v>6</v>
      </c>
      <c r="O4" t="s">
        <v>7</v>
      </c>
      <c r="P4" t="s">
        <v>6</v>
      </c>
      <c r="R4" t="s">
        <v>6</v>
      </c>
      <c r="S4" t="s">
        <v>6</v>
      </c>
      <c r="T4" t="s">
        <v>7</v>
      </c>
      <c r="U4" t="s">
        <v>6</v>
      </c>
      <c r="W4" t="s">
        <v>6</v>
      </c>
      <c r="X4" t="s">
        <v>6</v>
      </c>
      <c r="Y4" t="s">
        <v>7</v>
      </c>
      <c r="Z4" t="s">
        <v>6</v>
      </c>
      <c r="AB4" t="s">
        <v>5</v>
      </c>
      <c r="AC4" t="s">
        <v>6</v>
      </c>
      <c r="AD4" t="s">
        <v>6</v>
      </c>
      <c r="AE4" t="s">
        <v>7</v>
      </c>
    </row>
    <row r="5" spans="1:31" x14ac:dyDescent="0.25">
      <c r="A5">
        <v>1</v>
      </c>
      <c r="B5">
        <v>0.1</v>
      </c>
      <c r="C5">
        <v>155.81</v>
      </c>
      <c r="D5">
        <v>80.12</v>
      </c>
      <c r="E5">
        <v>0.51400000000000001</v>
      </c>
      <c r="F5">
        <v>175.2</v>
      </c>
      <c r="H5">
        <v>159.72</v>
      </c>
      <c r="I5">
        <v>73.105999999999995</v>
      </c>
      <c r="J5">
        <v>0.45800000000000002</v>
      </c>
      <c r="K5">
        <v>175.65</v>
      </c>
      <c r="M5">
        <v>144.25</v>
      </c>
      <c r="N5">
        <v>102.35</v>
      </c>
      <c r="O5">
        <v>0.71</v>
      </c>
      <c r="P5">
        <v>176.87</v>
      </c>
      <c r="R5">
        <v>164.39</v>
      </c>
      <c r="S5">
        <v>87.337000000000003</v>
      </c>
      <c r="T5">
        <v>0.53100000000000003</v>
      </c>
      <c r="U5">
        <v>186.15</v>
      </c>
      <c r="W5">
        <v>156.88</v>
      </c>
      <c r="X5">
        <v>113.33</v>
      </c>
      <c r="Y5">
        <v>0.72199999999999998</v>
      </c>
      <c r="Z5">
        <v>193.53</v>
      </c>
      <c r="AB5">
        <v>0.1</v>
      </c>
      <c r="AC5">
        <f>AVERAGE(C5,H5,M5,R5,W5)</f>
        <v>156.20999999999998</v>
      </c>
      <c r="AD5">
        <f>AVERAGE(D5,I5,N5,S5,X5)</f>
        <v>91.248599999999996</v>
      </c>
      <c r="AE5">
        <f>AVERAGE(E5,J5,O5,T5,Y5)</f>
        <v>0.58699999999999997</v>
      </c>
    </row>
    <row r="6" spans="1:31" x14ac:dyDescent="0.25">
      <c r="A6">
        <v>2</v>
      </c>
      <c r="B6">
        <v>0.158</v>
      </c>
      <c r="C6">
        <v>238.63</v>
      </c>
      <c r="D6">
        <v>117.83</v>
      </c>
      <c r="E6">
        <v>0.49399999999999999</v>
      </c>
      <c r="F6">
        <v>266.14</v>
      </c>
      <c r="H6">
        <v>245.76</v>
      </c>
      <c r="I6">
        <v>126.77</v>
      </c>
      <c r="J6">
        <v>0.51600000000000001</v>
      </c>
      <c r="K6">
        <v>276.52999999999997</v>
      </c>
      <c r="M6">
        <v>206.62</v>
      </c>
      <c r="N6">
        <v>103.35</v>
      </c>
      <c r="O6">
        <v>0.5</v>
      </c>
      <c r="P6">
        <v>231.03</v>
      </c>
      <c r="R6">
        <v>245.16</v>
      </c>
      <c r="S6">
        <v>120.17</v>
      </c>
      <c r="T6">
        <v>0.49</v>
      </c>
      <c r="U6">
        <v>273.02999999999997</v>
      </c>
      <c r="W6">
        <v>202.16</v>
      </c>
      <c r="X6">
        <v>108.38</v>
      </c>
      <c r="Y6">
        <v>0.53600000000000003</v>
      </c>
      <c r="Z6">
        <v>229.38</v>
      </c>
      <c r="AB6">
        <v>0.158</v>
      </c>
      <c r="AC6">
        <f t="shared" ref="AC6:AC19" si="0">AVERAGE(C6,H6,M6,R6,W6)</f>
        <v>227.666</v>
      </c>
      <c r="AD6">
        <f t="shared" ref="AD6:AD20" si="1">AVERAGE(D6,I6,N6,S6,X6)</f>
        <v>115.3</v>
      </c>
      <c r="AE6">
        <f t="shared" ref="AE6:AE20" si="2">AVERAGE(E6,J6,O6,T6,Y6)</f>
        <v>0.50719999999999998</v>
      </c>
    </row>
    <row r="7" spans="1:31" x14ac:dyDescent="0.25">
      <c r="A7">
        <v>3</v>
      </c>
      <c r="B7">
        <v>0.251</v>
      </c>
      <c r="C7">
        <v>299.64</v>
      </c>
      <c r="D7">
        <v>132.44</v>
      </c>
      <c r="E7">
        <v>0.442</v>
      </c>
      <c r="F7">
        <v>327.60000000000002</v>
      </c>
      <c r="H7">
        <v>293.58999999999997</v>
      </c>
      <c r="I7">
        <v>141.82</v>
      </c>
      <c r="J7">
        <v>0.48299999999999998</v>
      </c>
      <c r="K7">
        <v>326.05</v>
      </c>
      <c r="M7">
        <v>260.06</v>
      </c>
      <c r="N7">
        <v>114.97</v>
      </c>
      <c r="O7">
        <v>0.442</v>
      </c>
      <c r="P7">
        <v>284.33999999999997</v>
      </c>
      <c r="R7">
        <v>299.98</v>
      </c>
      <c r="S7">
        <v>134.71</v>
      </c>
      <c r="T7">
        <v>0.44900000000000001</v>
      </c>
      <c r="U7">
        <v>328.84</v>
      </c>
      <c r="W7">
        <v>264.33</v>
      </c>
      <c r="X7">
        <v>119.32</v>
      </c>
      <c r="Y7">
        <v>0.45100000000000001</v>
      </c>
      <c r="Z7">
        <v>290.01</v>
      </c>
      <c r="AB7">
        <v>0.251</v>
      </c>
      <c r="AC7">
        <f t="shared" si="0"/>
        <v>283.52</v>
      </c>
      <c r="AD7">
        <f t="shared" si="1"/>
        <v>128.65199999999999</v>
      </c>
      <c r="AE7">
        <f t="shared" si="2"/>
        <v>0.45339999999999997</v>
      </c>
    </row>
    <row r="8" spans="1:31" x14ac:dyDescent="0.25">
      <c r="A8">
        <v>4</v>
      </c>
      <c r="B8">
        <v>0.39800000000000002</v>
      </c>
      <c r="C8">
        <v>360.78</v>
      </c>
      <c r="D8">
        <v>145.97999999999999</v>
      </c>
      <c r="E8">
        <v>0.40500000000000003</v>
      </c>
      <c r="F8">
        <v>389.19</v>
      </c>
      <c r="H8">
        <v>353.21</v>
      </c>
      <c r="I8">
        <v>156.96</v>
      </c>
      <c r="J8">
        <v>0.44400000000000001</v>
      </c>
      <c r="K8">
        <v>386.51</v>
      </c>
      <c r="M8">
        <v>309.67</v>
      </c>
      <c r="N8">
        <v>128.55000000000001</v>
      </c>
      <c r="O8">
        <v>0.41499999999999998</v>
      </c>
      <c r="P8">
        <v>335.3</v>
      </c>
      <c r="R8">
        <v>359.09</v>
      </c>
      <c r="S8">
        <v>148.03</v>
      </c>
      <c r="T8">
        <v>0.41199999999999998</v>
      </c>
      <c r="U8">
        <v>388.41</v>
      </c>
      <c r="W8">
        <v>317.14999999999998</v>
      </c>
      <c r="X8">
        <v>133.13999999999999</v>
      </c>
      <c r="Y8">
        <v>0.42</v>
      </c>
      <c r="Z8">
        <v>343.96</v>
      </c>
      <c r="AB8">
        <v>0.39800000000000002</v>
      </c>
      <c r="AC8">
        <f t="shared" si="0"/>
        <v>339.98</v>
      </c>
      <c r="AD8">
        <f t="shared" si="1"/>
        <v>142.53199999999998</v>
      </c>
      <c r="AE8">
        <f t="shared" si="2"/>
        <v>0.41920000000000002</v>
      </c>
    </row>
    <row r="9" spans="1:31" x14ac:dyDescent="0.25">
      <c r="A9">
        <v>5</v>
      </c>
      <c r="B9">
        <v>0.63100000000000001</v>
      </c>
      <c r="C9">
        <v>418.79</v>
      </c>
      <c r="D9">
        <v>159.81</v>
      </c>
      <c r="E9">
        <v>0.38200000000000001</v>
      </c>
      <c r="F9">
        <v>448.25</v>
      </c>
      <c r="H9">
        <v>413.83</v>
      </c>
      <c r="I9">
        <v>173.19</v>
      </c>
      <c r="J9">
        <v>0.41899999999999998</v>
      </c>
      <c r="K9">
        <v>448.61</v>
      </c>
      <c r="M9">
        <v>357.79</v>
      </c>
      <c r="N9">
        <v>141.34</v>
      </c>
      <c r="O9">
        <v>0.39500000000000002</v>
      </c>
      <c r="P9">
        <v>384.69</v>
      </c>
      <c r="R9">
        <v>419.79</v>
      </c>
      <c r="S9">
        <v>162.61000000000001</v>
      </c>
      <c r="T9">
        <v>0.38700000000000001</v>
      </c>
      <c r="U9">
        <v>450.18</v>
      </c>
      <c r="W9">
        <v>367.68</v>
      </c>
      <c r="X9">
        <v>145.4</v>
      </c>
      <c r="Y9">
        <v>0.39500000000000002</v>
      </c>
      <c r="Z9">
        <v>395.39</v>
      </c>
      <c r="AB9">
        <v>0.63100000000000001</v>
      </c>
      <c r="AC9">
        <f t="shared" si="0"/>
        <v>395.57600000000002</v>
      </c>
      <c r="AD9">
        <f t="shared" si="1"/>
        <v>156.47</v>
      </c>
      <c r="AE9">
        <f t="shared" si="2"/>
        <v>0.39560000000000001</v>
      </c>
    </row>
    <row r="10" spans="1:31" x14ac:dyDescent="0.25">
      <c r="A10">
        <v>6</v>
      </c>
      <c r="B10">
        <v>1</v>
      </c>
      <c r="C10">
        <v>473.98</v>
      </c>
      <c r="D10">
        <v>174.37</v>
      </c>
      <c r="E10">
        <v>0.36799999999999999</v>
      </c>
      <c r="F10">
        <v>505.04</v>
      </c>
      <c r="H10">
        <v>474.69</v>
      </c>
      <c r="I10">
        <v>192.36</v>
      </c>
      <c r="J10">
        <v>0.40500000000000003</v>
      </c>
      <c r="K10">
        <v>512.19000000000005</v>
      </c>
      <c r="M10">
        <v>404.28</v>
      </c>
      <c r="N10">
        <v>154.34</v>
      </c>
      <c r="O10">
        <v>0.38200000000000001</v>
      </c>
      <c r="P10">
        <v>432.74</v>
      </c>
      <c r="R10">
        <v>477.88</v>
      </c>
      <c r="S10">
        <v>179.72</v>
      </c>
      <c r="T10">
        <v>0.376</v>
      </c>
      <c r="U10">
        <v>510.56</v>
      </c>
      <c r="W10">
        <v>417.84</v>
      </c>
      <c r="X10">
        <v>161.11000000000001</v>
      </c>
      <c r="Y10">
        <v>0.38600000000000001</v>
      </c>
      <c r="Z10">
        <v>447.82</v>
      </c>
      <c r="AB10">
        <v>1</v>
      </c>
      <c r="AC10">
        <f t="shared" si="0"/>
        <v>449.73400000000004</v>
      </c>
      <c r="AD10">
        <f t="shared" si="1"/>
        <v>172.38000000000002</v>
      </c>
      <c r="AE10">
        <f t="shared" si="2"/>
        <v>0.38340000000000007</v>
      </c>
    </row>
    <row r="11" spans="1:31" x14ac:dyDescent="0.25">
      <c r="A11">
        <v>7</v>
      </c>
      <c r="B11">
        <v>1.58</v>
      </c>
      <c r="C11">
        <v>532.79</v>
      </c>
      <c r="D11">
        <v>196.19</v>
      </c>
      <c r="E11">
        <v>0.36799999999999999</v>
      </c>
      <c r="F11">
        <v>567.76</v>
      </c>
      <c r="H11">
        <v>534.59</v>
      </c>
      <c r="I11">
        <v>214.09</v>
      </c>
      <c r="J11">
        <v>0.4</v>
      </c>
      <c r="K11">
        <v>575.86</v>
      </c>
      <c r="M11">
        <v>452.84</v>
      </c>
      <c r="N11">
        <v>171.43</v>
      </c>
      <c r="O11">
        <v>0.379</v>
      </c>
      <c r="P11">
        <v>484.2</v>
      </c>
      <c r="R11">
        <v>533.38</v>
      </c>
      <c r="S11">
        <v>199.06</v>
      </c>
      <c r="T11">
        <v>0.373</v>
      </c>
      <c r="U11">
        <v>569.32000000000005</v>
      </c>
      <c r="W11">
        <v>468.71</v>
      </c>
      <c r="X11">
        <v>178.21</v>
      </c>
      <c r="Y11">
        <v>0.38</v>
      </c>
      <c r="Z11">
        <v>501.45</v>
      </c>
      <c r="AB11">
        <v>1.58</v>
      </c>
      <c r="AC11">
        <f t="shared" si="0"/>
        <v>504.46199999999999</v>
      </c>
      <c r="AD11">
        <f t="shared" si="1"/>
        <v>191.79599999999999</v>
      </c>
      <c r="AE11">
        <f t="shared" si="2"/>
        <v>0.38</v>
      </c>
    </row>
    <row r="12" spans="1:31" x14ac:dyDescent="0.25">
      <c r="A12">
        <v>8</v>
      </c>
      <c r="B12">
        <v>2.5099999999999998</v>
      </c>
      <c r="C12">
        <v>591.17999999999995</v>
      </c>
      <c r="D12">
        <v>218.86</v>
      </c>
      <c r="E12">
        <v>0.37</v>
      </c>
      <c r="F12">
        <v>630.39</v>
      </c>
      <c r="H12">
        <v>598.85</v>
      </c>
      <c r="I12">
        <v>240.63</v>
      </c>
      <c r="J12">
        <v>0.40200000000000002</v>
      </c>
      <c r="K12">
        <v>645.38</v>
      </c>
      <c r="M12">
        <v>504.08</v>
      </c>
      <c r="N12">
        <v>193.95</v>
      </c>
      <c r="O12">
        <v>0.38500000000000001</v>
      </c>
      <c r="P12">
        <v>540.1</v>
      </c>
      <c r="R12">
        <v>594.42999999999995</v>
      </c>
      <c r="S12">
        <v>224.66</v>
      </c>
      <c r="T12">
        <v>0.378</v>
      </c>
      <c r="U12">
        <v>635.47</v>
      </c>
      <c r="W12">
        <v>524.61</v>
      </c>
      <c r="X12">
        <v>200.47</v>
      </c>
      <c r="Y12">
        <v>0.38200000000000001</v>
      </c>
      <c r="Z12">
        <v>561.61</v>
      </c>
      <c r="AB12">
        <v>2.5099999999999998</v>
      </c>
      <c r="AC12">
        <f t="shared" si="0"/>
        <v>562.63</v>
      </c>
      <c r="AD12">
        <f t="shared" si="1"/>
        <v>215.714</v>
      </c>
      <c r="AE12">
        <f t="shared" si="2"/>
        <v>0.38340000000000007</v>
      </c>
    </row>
    <row r="13" spans="1:31" x14ac:dyDescent="0.25">
      <c r="A13">
        <v>9</v>
      </c>
      <c r="B13">
        <v>3.98</v>
      </c>
      <c r="C13">
        <v>655.69</v>
      </c>
      <c r="D13">
        <v>250.45</v>
      </c>
      <c r="E13">
        <v>0.38200000000000001</v>
      </c>
      <c r="F13">
        <v>701.89</v>
      </c>
      <c r="H13">
        <v>670.21</v>
      </c>
      <c r="I13">
        <v>275.29000000000002</v>
      </c>
      <c r="J13">
        <v>0.41099999999999998</v>
      </c>
      <c r="K13">
        <v>724.54</v>
      </c>
      <c r="M13">
        <v>559.83000000000004</v>
      </c>
      <c r="N13">
        <v>221.26</v>
      </c>
      <c r="O13">
        <v>0.39500000000000002</v>
      </c>
      <c r="P13">
        <v>601.97</v>
      </c>
      <c r="R13">
        <v>660.36</v>
      </c>
      <c r="S13">
        <v>254.81</v>
      </c>
      <c r="T13">
        <v>0.38600000000000001</v>
      </c>
      <c r="U13">
        <v>707.82</v>
      </c>
      <c r="W13">
        <v>583.5</v>
      </c>
      <c r="X13">
        <v>227.58</v>
      </c>
      <c r="Y13">
        <v>0.39</v>
      </c>
      <c r="Z13">
        <v>626.30999999999995</v>
      </c>
      <c r="AB13">
        <v>3.98</v>
      </c>
      <c r="AC13">
        <f t="shared" si="0"/>
        <v>625.91800000000001</v>
      </c>
      <c r="AD13">
        <f t="shared" si="1"/>
        <v>245.87799999999999</v>
      </c>
      <c r="AE13">
        <f t="shared" si="2"/>
        <v>0.39279999999999998</v>
      </c>
    </row>
    <row r="14" spans="1:31" x14ac:dyDescent="0.25">
      <c r="A14">
        <v>10</v>
      </c>
      <c r="B14">
        <v>6.31</v>
      </c>
      <c r="C14">
        <v>727.71</v>
      </c>
      <c r="D14">
        <v>288.37</v>
      </c>
      <c r="E14">
        <v>0.39600000000000002</v>
      </c>
      <c r="F14">
        <v>782.76</v>
      </c>
      <c r="H14">
        <v>748.02</v>
      </c>
      <c r="I14">
        <v>317.5</v>
      </c>
      <c r="J14">
        <v>0.42399999999999999</v>
      </c>
      <c r="K14">
        <v>812.61</v>
      </c>
      <c r="M14">
        <v>622.59</v>
      </c>
      <c r="N14">
        <v>257.56</v>
      </c>
      <c r="O14">
        <v>0.41399999999999998</v>
      </c>
      <c r="P14">
        <v>673.76</v>
      </c>
      <c r="R14">
        <v>732.59</v>
      </c>
      <c r="S14">
        <v>293.94</v>
      </c>
      <c r="T14">
        <v>0.40100000000000002</v>
      </c>
      <c r="U14">
        <v>789.36</v>
      </c>
      <c r="W14">
        <v>648.48</v>
      </c>
      <c r="X14">
        <v>262.98</v>
      </c>
      <c r="Y14">
        <v>0.40600000000000003</v>
      </c>
      <c r="Z14">
        <v>699.77</v>
      </c>
      <c r="AB14">
        <v>6.31</v>
      </c>
      <c r="AC14">
        <f t="shared" si="0"/>
        <v>695.87800000000004</v>
      </c>
      <c r="AD14">
        <f t="shared" si="1"/>
        <v>284.07000000000005</v>
      </c>
      <c r="AE14">
        <f t="shared" si="2"/>
        <v>0.40820000000000001</v>
      </c>
    </row>
    <row r="15" spans="1:31" x14ac:dyDescent="0.25">
      <c r="A15">
        <v>11</v>
      </c>
      <c r="B15">
        <v>10</v>
      </c>
      <c r="C15">
        <v>808.63</v>
      </c>
      <c r="D15">
        <v>337.83</v>
      </c>
      <c r="E15">
        <v>0.41799999999999998</v>
      </c>
      <c r="F15">
        <v>876.36</v>
      </c>
      <c r="H15">
        <v>836.48</v>
      </c>
      <c r="I15">
        <v>370.4</v>
      </c>
      <c r="J15">
        <v>0.443</v>
      </c>
      <c r="K15">
        <v>914.82</v>
      </c>
      <c r="M15">
        <v>694.67</v>
      </c>
      <c r="N15">
        <v>301.62</v>
      </c>
      <c r="O15">
        <v>0.434</v>
      </c>
      <c r="P15">
        <v>757.32</v>
      </c>
      <c r="R15">
        <v>813.72</v>
      </c>
      <c r="S15">
        <v>343.65</v>
      </c>
      <c r="T15">
        <v>0.42199999999999999</v>
      </c>
      <c r="U15">
        <v>883.31</v>
      </c>
      <c r="W15">
        <v>723.2</v>
      </c>
      <c r="X15">
        <v>306.89</v>
      </c>
      <c r="Y15">
        <v>0.42399999999999999</v>
      </c>
      <c r="Z15">
        <v>785.62</v>
      </c>
      <c r="AB15">
        <v>10</v>
      </c>
      <c r="AC15">
        <f t="shared" si="0"/>
        <v>775.33999999999992</v>
      </c>
      <c r="AD15">
        <f t="shared" si="1"/>
        <v>332.07799999999997</v>
      </c>
      <c r="AE15">
        <f t="shared" si="2"/>
        <v>0.42820000000000003</v>
      </c>
    </row>
    <row r="16" spans="1:31" x14ac:dyDescent="0.25">
      <c r="A16">
        <v>12</v>
      </c>
      <c r="B16">
        <v>15.8</v>
      </c>
      <c r="C16">
        <v>903.15</v>
      </c>
      <c r="D16">
        <v>399.15</v>
      </c>
      <c r="E16">
        <v>0.442</v>
      </c>
      <c r="F16">
        <v>987.42</v>
      </c>
      <c r="H16">
        <v>938.37</v>
      </c>
      <c r="I16">
        <v>437.62</v>
      </c>
      <c r="J16">
        <v>0.46600000000000003</v>
      </c>
      <c r="K16">
        <v>1035.4000000000001</v>
      </c>
      <c r="M16">
        <v>776.68</v>
      </c>
      <c r="N16">
        <v>356.05</v>
      </c>
      <c r="O16">
        <v>0.45800000000000002</v>
      </c>
      <c r="P16">
        <v>854.41</v>
      </c>
      <c r="R16">
        <v>910.93</v>
      </c>
      <c r="S16">
        <v>405.19</v>
      </c>
      <c r="T16">
        <v>0.44500000000000001</v>
      </c>
      <c r="U16">
        <v>996.98</v>
      </c>
      <c r="W16">
        <v>808.14</v>
      </c>
      <c r="X16">
        <v>363.03</v>
      </c>
      <c r="Y16">
        <v>0.44900000000000001</v>
      </c>
      <c r="Z16">
        <v>885.93</v>
      </c>
      <c r="AB16">
        <v>15.8</v>
      </c>
      <c r="AC16">
        <f t="shared" si="0"/>
        <v>867.45399999999995</v>
      </c>
      <c r="AD16">
        <f t="shared" si="1"/>
        <v>392.20799999999997</v>
      </c>
      <c r="AE16">
        <f t="shared" si="2"/>
        <v>0.45200000000000007</v>
      </c>
    </row>
    <row r="17" spans="1:31" x14ac:dyDescent="0.25">
      <c r="A17">
        <v>13</v>
      </c>
      <c r="B17">
        <v>25.1</v>
      </c>
      <c r="C17">
        <v>1011.8</v>
      </c>
      <c r="D17">
        <v>475.17</v>
      </c>
      <c r="E17">
        <v>0.47</v>
      </c>
      <c r="F17">
        <v>1117.8</v>
      </c>
      <c r="H17">
        <v>1058.8</v>
      </c>
      <c r="I17">
        <v>522.66</v>
      </c>
      <c r="J17">
        <v>0.49399999999999999</v>
      </c>
      <c r="K17">
        <v>1180.7</v>
      </c>
      <c r="M17">
        <v>874.08</v>
      </c>
      <c r="N17">
        <v>425.78</v>
      </c>
      <c r="O17">
        <v>0.48699999999999999</v>
      </c>
      <c r="P17">
        <v>972.27</v>
      </c>
      <c r="R17">
        <v>1017.7</v>
      </c>
      <c r="S17">
        <v>483.95</v>
      </c>
      <c r="T17">
        <v>0.47599999999999998</v>
      </c>
      <c r="U17">
        <v>1126.9000000000001</v>
      </c>
      <c r="W17">
        <v>906.81</v>
      </c>
      <c r="X17">
        <v>434.19</v>
      </c>
      <c r="Y17">
        <v>0.47899999999999998</v>
      </c>
      <c r="Z17">
        <v>1005.4</v>
      </c>
      <c r="AB17">
        <v>25.1</v>
      </c>
      <c r="AC17">
        <f t="shared" si="0"/>
        <v>973.83800000000008</v>
      </c>
      <c r="AD17">
        <f t="shared" si="1"/>
        <v>468.35</v>
      </c>
      <c r="AE17">
        <f t="shared" si="2"/>
        <v>0.48120000000000002</v>
      </c>
    </row>
    <row r="18" spans="1:31" x14ac:dyDescent="0.25">
      <c r="A18">
        <v>14</v>
      </c>
      <c r="B18">
        <v>39.799999999999997</v>
      </c>
      <c r="C18">
        <v>1138.3</v>
      </c>
      <c r="D18">
        <v>571.17999999999995</v>
      </c>
      <c r="E18">
        <v>0.502</v>
      </c>
      <c r="F18">
        <v>1273.5999999999999</v>
      </c>
      <c r="H18">
        <v>1197.5999999999999</v>
      </c>
      <c r="I18">
        <v>630.17999999999995</v>
      </c>
      <c r="J18">
        <v>0.52600000000000002</v>
      </c>
      <c r="K18">
        <v>1353.3</v>
      </c>
      <c r="M18">
        <v>987.01</v>
      </c>
      <c r="N18">
        <v>514.98</v>
      </c>
      <c r="O18">
        <v>0.52200000000000002</v>
      </c>
      <c r="P18">
        <v>1113.3</v>
      </c>
      <c r="R18">
        <v>1148.9000000000001</v>
      </c>
      <c r="S18">
        <v>582.11</v>
      </c>
      <c r="T18">
        <v>0.50700000000000001</v>
      </c>
      <c r="U18">
        <v>1288</v>
      </c>
      <c r="W18">
        <v>1022.5</v>
      </c>
      <c r="X18">
        <v>525.05999999999995</v>
      </c>
      <c r="Y18">
        <v>0.51400000000000001</v>
      </c>
      <c r="Z18">
        <v>1149.4000000000001</v>
      </c>
      <c r="AB18">
        <v>39.799999999999997</v>
      </c>
      <c r="AC18">
        <f t="shared" si="0"/>
        <v>1098.8619999999999</v>
      </c>
      <c r="AD18">
        <f t="shared" si="1"/>
        <v>564.702</v>
      </c>
      <c r="AE18">
        <f t="shared" si="2"/>
        <v>0.51419999999999999</v>
      </c>
    </row>
    <row r="19" spans="1:31" x14ac:dyDescent="0.25">
      <c r="A19">
        <v>15</v>
      </c>
      <c r="B19">
        <v>63.1</v>
      </c>
      <c r="C19">
        <v>1288.5</v>
      </c>
      <c r="D19">
        <v>696.36</v>
      </c>
      <c r="E19">
        <v>0.54</v>
      </c>
      <c r="F19">
        <v>1464.6</v>
      </c>
      <c r="H19">
        <v>1363.4</v>
      </c>
      <c r="I19">
        <v>769.5</v>
      </c>
      <c r="J19">
        <v>0.56399999999999995</v>
      </c>
      <c r="K19">
        <v>1565.5</v>
      </c>
      <c r="M19">
        <v>1121.3</v>
      </c>
      <c r="N19">
        <v>627.99</v>
      </c>
      <c r="O19">
        <v>0.56000000000000005</v>
      </c>
      <c r="P19">
        <v>1285.2</v>
      </c>
      <c r="R19">
        <v>1302</v>
      </c>
      <c r="S19">
        <v>710.61</v>
      </c>
      <c r="T19">
        <v>0.54600000000000004</v>
      </c>
      <c r="U19">
        <v>1483.3</v>
      </c>
      <c r="W19">
        <v>1162</v>
      </c>
      <c r="X19">
        <v>642.67999999999995</v>
      </c>
      <c r="Y19">
        <v>0.55300000000000005</v>
      </c>
      <c r="Z19">
        <v>1327.9</v>
      </c>
      <c r="AB19">
        <v>63.1</v>
      </c>
      <c r="AC19">
        <f t="shared" si="0"/>
        <v>1247.44</v>
      </c>
      <c r="AD19">
        <f t="shared" si="1"/>
        <v>689.42800000000011</v>
      </c>
      <c r="AE19">
        <f t="shared" si="2"/>
        <v>0.55259999999999998</v>
      </c>
    </row>
    <row r="20" spans="1:31" x14ac:dyDescent="0.25">
      <c r="A20">
        <v>16</v>
      </c>
      <c r="B20">
        <v>100</v>
      </c>
      <c r="C20">
        <v>1469.2</v>
      </c>
      <c r="D20">
        <v>861.01</v>
      </c>
      <c r="E20">
        <v>0.58599999999999997</v>
      </c>
      <c r="F20">
        <v>1702.9</v>
      </c>
      <c r="H20">
        <v>1559.4</v>
      </c>
      <c r="I20">
        <v>948.58</v>
      </c>
      <c r="J20">
        <v>0.60799999999999998</v>
      </c>
      <c r="K20">
        <v>1825.2</v>
      </c>
      <c r="M20">
        <v>1284.3</v>
      </c>
      <c r="N20">
        <v>778.28</v>
      </c>
      <c r="O20">
        <v>0.60599999999999998</v>
      </c>
      <c r="P20">
        <v>1501.7</v>
      </c>
      <c r="R20">
        <v>1476.9</v>
      </c>
      <c r="S20">
        <v>874.27</v>
      </c>
      <c r="T20">
        <v>0.59199999999999997</v>
      </c>
      <c r="U20">
        <v>1716.3</v>
      </c>
      <c r="W20">
        <v>1326.8</v>
      </c>
      <c r="X20">
        <v>794.67</v>
      </c>
      <c r="Y20">
        <v>0.59899999999999998</v>
      </c>
      <c r="Z20">
        <v>1546.6</v>
      </c>
      <c r="AB20">
        <v>100</v>
      </c>
      <c r="AC20">
        <f>AVERAGE(C20,H20,M20,R20,W20)</f>
        <v>1423.3200000000002</v>
      </c>
      <c r="AD20">
        <f t="shared" si="1"/>
        <v>851.36199999999985</v>
      </c>
      <c r="AE20">
        <f t="shared" si="2"/>
        <v>0.59819999999999995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Index</vt:lpstr>
      <vt:lpstr>Figure 2 and Table 1_Viscosity</vt:lpstr>
      <vt:lpstr>Control_viscosity</vt:lpstr>
      <vt:lpstr>RS orafti_viscosity</vt:lpstr>
      <vt:lpstr>RS Fibruline_viscosity</vt:lpstr>
      <vt:lpstr>Figure 3_Frequency sweeps</vt:lpstr>
      <vt:lpstr>Control_Frequency</vt:lpstr>
      <vt:lpstr>RS Orafti_Frequency</vt:lpstr>
      <vt:lpstr>RS Fibrulin_Frequency</vt:lpstr>
      <vt:lpstr>Figure 4_Temp Ramp_</vt:lpstr>
      <vt:lpstr>Control_ Ramp</vt:lpstr>
      <vt:lpstr>RS Orafti_Ramp</vt:lpstr>
      <vt:lpstr>RS Friburline_Ramp</vt:lpstr>
      <vt:lpstr>Table 2_Weight Loss</vt:lpstr>
      <vt:lpstr>Table2_Moisture</vt:lpstr>
      <vt:lpstr>Table 2_Water activity</vt:lpstr>
      <vt:lpstr>Table 3_Colour</vt:lpstr>
      <vt:lpstr>Table 3_Height</vt:lpstr>
      <vt:lpstr>Table 3_Crumb structure</vt:lpstr>
      <vt:lpstr>Table 3_Texture</vt:lpstr>
      <vt:lpstr>Table 4_Sensory profile of cake</vt:lpstr>
      <vt:lpstr>Table 4. variable description</vt:lpstr>
    </vt:vector>
  </TitlesOfParts>
  <Company>University of Reading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Rheometer</dc:creator>
  <cp:lastModifiedBy>Julia Rodriguez Garcia</cp:lastModifiedBy>
  <dcterms:created xsi:type="dcterms:W3CDTF">2018-03-16T11:15:59Z</dcterms:created>
  <dcterms:modified xsi:type="dcterms:W3CDTF">2021-02-25T09:18:31Z</dcterms:modified>
</cp:coreProperties>
</file>