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livereadingac-my.sharepoint.com/personal/io927423_reading_ac_uk/Documents/Publications/Pairwise/"/>
    </mc:Choice>
  </mc:AlternateContent>
  <xr:revisionPtr revIDLastSave="180" documentId="8_{68BCD8A5-6003-458D-BEE0-CD9164B06C19}" xr6:coauthVersionLast="47" xr6:coauthVersionMax="47" xr10:uidLastSave="{56ED4636-15E8-4FF8-82A5-E5DA84487D15}"/>
  <bookViews>
    <workbookView xWindow="-110" yWindow="-110" windowWidth="22780" windowHeight="14660" xr2:uid="{00000000-000D-0000-FFFF-FFFF00000000}"/>
  </bookViews>
  <sheets>
    <sheet name="Index" sheetId="9" r:id="rId1"/>
    <sheet name="S1. IEs" sheetId="1" r:id="rId2"/>
    <sheet name="S2. Totals" sheetId="4" r:id="rId3"/>
    <sheet name="S3. 2B+3B terms" sheetId="2" r:id="rId4"/>
    <sheet name="S4. PAIRS" sheetId="3" r:id="rId5"/>
    <sheet name="S5. Full BSSE" sheetId="5" r:id="rId6"/>
    <sheet name="S6. 4BODY"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6" l="1"/>
  <c r="L8" i="6"/>
  <c r="C7" i="6" l="1"/>
  <c r="L7" i="6"/>
  <c r="E58" i="5" l="1"/>
  <c r="B68" i="5"/>
  <c r="DG11" i="3"/>
  <c r="DG13" i="3"/>
  <c r="DG19" i="3"/>
  <c r="DG21" i="3"/>
  <c r="DG27" i="3"/>
  <c r="DG29" i="3"/>
  <c r="DG35" i="3"/>
  <c r="DG37" i="3"/>
  <c r="DG43" i="3"/>
  <c r="DG45" i="3"/>
  <c r="DG49" i="3"/>
  <c r="DG51" i="3"/>
  <c r="AP324" i="2"/>
  <c r="AF324" i="2"/>
  <c r="AA324" i="2"/>
  <c r="V324" i="2"/>
  <c r="Q324" i="2"/>
  <c r="L324" i="2"/>
  <c r="B324" i="2"/>
  <c r="B86" i="5"/>
  <c r="E86" i="5"/>
  <c r="O87" i="5"/>
  <c r="K86" i="5"/>
  <c r="J86" i="5"/>
  <c r="I86" i="5"/>
  <c r="H86" i="5"/>
  <c r="G86" i="5"/>
  <c r="F86" i="5"/>
  <c r="D86" i="5"/>
  <c r="C86" i="5"/>
  <c r="O77" i="5"/>
  <c r="K76" i="5"/>
  <c r="J76" i="5"/>
  <c r="I76" i="5"/>
  <c r="H76" i="5"/>
  <c r="G76" i="5"/>
  <c r="F76" i="5"/>
  <c r="E76" i="5"/>
  <c r="D76" i="5"/>
  <c r="C76" i="5"/>
  <c r="B76" i="5"/>
  <c r="O69" i="5"/>
  <c r="K68" i="5"/>
  <c r="J68" i="5"/>
  <c r="I68" i="5"/>
  <c r="H68" i="5"/>
  <c r="G68" i="5"/>
  <c r="F68" i="5"/>
  <c r="E68" i="5"/>
  <c r="D68" i="5"/>
  <c r="C68" i="5"/>
  <c r="F24" i="4"/>
  <c r="C16" i="1" s="1"/>
  <c r="G334" i="2"/>
  <c r="B334" i="2"/>
  <c r="AK307" i="2"/>
  <c r="AF307" i="2"/>
  <c r="AA307" i="2"/>
  <c r="Q307" i="2"/>
  <c r="L307" i="2"/>
  <c r="B307" i="2"/>
  <c r="DA8" i="3"/>
  <c r="DA14" i="3"/>
  <c r="DA15" i="3"/>
  <c r="DA16" i="3"/>
  <c r="DA22" i="3"/>
  <c r="DA23" i="3"/>
  <c r="DA24" i="3"/>
  <c r="DA30" i="3"/>
  <c r="DA31" i="3"/>
  <c r="DA32" i="3"/>
  <c r="DA38" i="3"/>
  <c r="DA39" i="3"/>
  <c r="DA40" i="3"/>
  <c r="DA46" i="3"/>
  <c r="DA47" i="3"/>
  <c r="DA48" i="3"/>
  <c r="F23" i="4"/>
  <c r="C28" i="1" s="1"/>
  <c r="DM52" i="3"/>
  <c r="DM51" i="3"/>
  <c r="DM50" i="3"/>
  <c r="DM49" i="3"/>
  <c r="DM48" i="3"/>
  <c r="DM47" i="3"/>
  <c r="DM46" i="3"/>
  <c r="DM45" i="3"/>
  <c r="DM44" i="3"/>
  <c r="DM43" i="3"/>
  <c r="DM42" i="3"/>
  <c r="DM41" i="3"/>
  <c r="DM40" i="3"/>
  <c r="DM39" i="3"/>
  <c r="DM38" i="3"/>
  <c r="DM37" i="3"/>
  <c r="DM36" i="3"/>
  <c r="DM35" i="3"/>
  <c r="DM34" i="3"/>
  <c r="DM33" i="3"/>
  <c r="DM32" i="3"/>
  <c r="DM31" i="3"/>
  <c r="DM30" i="3"/>
  <c r="DM29" i="3"/>
  <c r="DM28" i="3"/>
  <c r="DM27" i="3"/>
  <c r="DM26" i="3"/>
  <c r="DM25" i="3"/>
  <c r="DM24" i="3"/>
  <c r="DM23" i="3"/>
  <c r="DM22" i="3"/>
  <c r="DM21" i="3"/>
  <c r="DM20" i="3"/>
  <c r="DM19" i="3"/>
  <c r="DM18" i="3"/>
  <c r="DM17" i="3"/>
  <c r="DM16" i="3"/>
  <c r="DM15" i="3"/>
  <c r="DM14" i="3"/>
  <c r="DM13" i="3"/>
  <c r="DM12" i="3"/>
  <c r="DM11" i="3"/>
  <c r="DM10" i="3"/>
  <c r="DM9" i="3"/>
  <c r="DM8" i="3"/>
  <c r="AT341" i="2"/>
  <c r="AS341" i="2"/>
  <c r="AR341" i="2"/>
  <c r="AQ341" i="2"/>
  <c r="AP341" i="2"/>
  <c r="AO341" i="2"/>
  <c r="AN341" i="2"/>
  <c r="AM341" i="2"/>
  <c r="AL341" i="2"/>
  <c r="AK341" i="2"/>
  <c r="AJ341" i="2"/>
  <c r="AI341" i="2"/>
  <c r="AH341" i="2"/>
  <c r="AG341" i="2"/>
  <c r="AF341" i="2"/>
  <c r="AE341" i="2"/>
  <c r="AD341" i="2"/>
  <c r="AC341" i="2"/>
  <c r="AB341" i="2"/>
  <c r="AA341" i="2"/>
  <c r="Z341" i="2"/>
  <c r="Y341" i="2"/>
  <c r="X341" i="2"/>
  <c r="W341" i="2"/>
  <c r="V341" i="2"/>
  <c r="U341" i="2"/>
  <c r="T341" i="2"/>
  <c r="S341" i="2"/>
  <c r="R341" i="2"/>
  <c r="Q341" i="2"/>
  <c r="P341" i="2"/>
  <c r="O341" i="2"/>
  <c r="N341" i="2"/>
  <c r="M341" i="2"/>
  <c r="L341" i="2"/>
  <c r="K341" i="2"/>
  <c r="J341" i="2"/>
  <c r="I341" i="2"/>
  <c r="H341" i="2"/>
  <c r="G341" i="2"/>
  <c r="F341" i="2"/>
  <c r="E341" i="2"/>
  <c r="D341" i="2"/>
  <c r="C341" i="2"/>
  <c r="B341" i="2"/>
  <c r="K334" i="2"/>
  <c r="J334" i="2"/>
  <c r="I334" i="2"/>
  <c r="H334" i="2"/>
  <c r="F334" i="2"/>
  <c r="E334" i="2"/>
  <c r="D334" i="2"/>
  <c r="C334" i="2"/>
  <c r="F22" i="4"/>
  <c r="C23" i="1" s="1"/>
  <c r="G300" i="2"/>
  <c r="B300" i="2"/>
  <c r="DG52" i="3"/>
  <c r="DG50" i="3"/>
  <c r="DG48" i="3"/>
  <c r="DG47" i="3"/>
  <c r="DG46" i="3"/>
  <c r="DG44" i="3"/>
  <c r="DG42" i="3"/>
  <c r="DG41" i="3"/>
  <c r="DG40" i="3"/>
  <c r="DG39" i="3"/>
  <c r="DG38" i="3"/>
  <c r="DG36" i="3"/>
  <c r="DG34" i="3"/>
  <c r="DG33" i="3"/>
  <c r="DG32" i="3"/>
  <c r="DG31" i="3"/>
  <c r="DG30" i="3"/>
  <c r="DG28" i="3"/>
  <c r="DG26" i="3"/>
  <c r="DG25" i="3"/>
  <c r="DG24" i="3"/>
  <c r="DG23" i="3"/>
  <c r="DG22" i="3"/>
  <c r="DG20" i="3"/>
  <c r="DG18" i="3"/>
  <c r="DG17" i="3"/>
  <c r="DG16" i="3"/>
  <c r="DG15" i="3"/>
  <c r="DG14" i="3"/>
  <c r="DG12" i="3"/>
  <c r="DG10" i="3"/>
  <c r="DG9" i="3"/>
  <c r="DG8" i="3"/>
  <c r="DA52" i="3"/>
  <c r="DA51" i="3"/>
  <c r="DA50" i="3"/>
  <c r="DA49" i="3"/>
  <c r="DA45" i="3"/>
  <c r="DA44" i="3"/>
  <c r="DA43" i="3"/>
  <c r="DA42" i="3"/>
  <c r="DA41" i="3"/>
  <c r="DA37" i="3"/>
  <c r="DA36" i="3"/>
  <c r="DA35" i="3"/>
  <c r="DA34" i="3"/>
  <c r="DA33" i="3"/>
  <c r="DA29" i="3"/>
  <c r="DA28" i="3"/>
  <c r="DA27" i="3"/>
  <c r="DA26" i="3"/>
  <c r="DA25" i="3"/>
  <c r="DA21" i="3"/>
  <c r="DA20" i="3"/>
  <c r="DA19" i="3"/>
  <c r="DA18" i="3"/>
  <c r="DA17" i="3"/>
  <c r="DA13" i="3"/>
  <c r="DA12" i="3"/>
  <c r="DA11" i="3"/>
  <c r="DA10" i="3"/>
  <c r="DA9" i="3"/>
  <c r="AT324" i="2"/>
  <c r="AS324" i="2"/>
  <c r="AR324" i="2"/>
  <c r="AQ324" i="2"/>
  <c r="AO324" i="2"/>
  <c r="AN324" i="2"/>
  <c r="AM324" i="2"/>
  <c r="AL324" i="2"/>
  <c r="AK324" i="2"/>
  <c r="AJ324" i="2"/>
  <c r="AI324" i="2"/>
  <c r="AH324" i="2"/>
  <c r="AG324" i="2"/>
  <c r="AE324" i="2"/>
  <c r="AD324" i="2"/>
  <c r="AC324" i="2"/>
  <c r="AB324" i="2"/>
  <c r="Z324" i="2"/>
  <c r="Y324" i="2"/>
  <c r="X324" i="2"/>
  <c r="W324" i="2"/>
  <c r="U324" i="2"/>
  <c r="T324" i="2"/>
  <c r="S324" i="2"/>
  <c r="R324" i="2"/>
  <c r="P324" i="2"/>
  <c r="O324" i="2"/>
  <c r="N324" i="2"/>
  <c r="M324" i="2"/>
  <c r="K324" i="2"/>
  <c r="J324" i="2"/>
  <c r="I324" i="2"/>
  <c r="H324" i="2"/>
  <c r="G324" i="2"/>
  <c r="F324" i="2"/>
  <c r="E324" i="2"/>
  <c r="D324" i="2"/>
  <c r="C324" i="2"/>
  <c r="K317" i="2"/>
  <c r="J317" i="2"/>
  <c r="I317" i="2"/>
  <c r="H317" i="2"/>
  <c r="G317" i="2"/>
  <c r="F317" i="2"/>
  <c r="E317" i="2"/>
  <c r="D317" i="2"/>
  <c r="C317" i="2"/>
  <c r="B317" i="2"/>
  <c r="AT307" i="2"/>
  <c r="AS307" i="2"/>
  <c r="AR307" i="2"/>
  <c r="AQ307" i="2"/>
  <c r="AP307" i="2"/>
  <c r="AO307" i="2"/>
  <c r="AN307" i="2"/>
  <c r="AM307" i="2"/>
  <c r="AL307" i="2"/>
  <c r="AJ307" i="2"/>
  <c r="AI307" i="2"/>
  <c r="AH307" i="2"/>
  <c r="AG307" i="2"/>
  <c r="AE307" i="2"/>
  <c r="AD307" i="2"/>
  <c r="AC307" i="2"/>
  <c r="AB307" i="2"/>
  <c r="Z307" i="2"/>
  <c r="Y307" i="2"/>
  <c r="X307" i="2"/>
  <c r="W307" i="2"/>
  <c r="V307" i="2"/>
  <c r="U307" i="2"/>
  <c r="T307" i="2"/>
  <c r="S307" i="2"/>
  <c r="R307" i="2"/>
  <c r="P307" i="2"/>
  <c r="O307" i="2"/>
  <c r="N307" i="2"/>
  <c r="M307" i="2"/>
  <c r="K307" i="2"/>
  <c r="J307" i="2"/>
  <c r="I307" i="2"/>
  <c r="H307" i="2"/>
  <c r="G307" i="2"/>
  <c r="F307" i="2"/>
  <c r="E307" i="2"/>
  <c r="D307" i="2"/>
  <c r="C307" i="2"/>
  <c r="K300" i="2"/>
  <c r="J300" i="2"/>
  <c r="I300" i="2"/>
  <c r="H300" i="2"/>
  <c r="F300" i="2"/>
  <c r="E300" i="2"/>
  <c r="D300" i="2"/>
  <c r="C300" i="2"/>
  <c r="O59" i="5"/>
  <c r="O49" i="5"/>
  <c r="O41" i="5"/>
  <c r="O30" i="5"/>
  <c r="O20" i="5"/>
  <c r="O12" i="5"/>
  <c r="B40" i="5"/>
  <c r="K58" i="5"/>
  <c r="J58" i="5"/>
  <c r="I58" i="5"/>
  <c r="H58" i="5"/>
  <c r="G58" i="5"/>
  <c r="F58" i="5"/>
  <c r="D58" i="5"/>
  <c r="C58" i="5"/>
  <c r="B58" i="5"/>
  <c r="K48" i="5"/>
  <c r="J48" i="5"/>
  <c r="I48" i="5"/>
  <c r="H48" i="5"/>
  <c r="G48" i="5"/>
  <c r="F48" i="5"/>
  <c r="F60" i="5" s="1"/>
  <c r="E48" i="5"/>
  <c r="D48" i="5"/>
  <c r="C48" i="5"/>
  <c r="B48" i="5"/>
  <c r="K40" i="5"/>
  <c r="J40" i="5"/>
  <c r="I40" i="5"/>
  <c r="H40" i="5"/>
  <c r="G40" i="5"/>
  <c r="F40" i="5"/>
  <c r="E40" i="5"/>
  <c r="D40" i="5"/>
  <c r="C40" i="5"/>
  <c r="K19" i="5"/>
  <c r="J19" i="5"/>
  <c r="I19" i="5"/>
  <c r="H19" i="5"/>
  <c r="G19" i="5"/>
  <c r="F19" i="5"/>
  <c r="E19" i="5"/>
  <c r="D19" i="5"/>
  <c r="C19" i="5"/>
  <c r="B19" i="5"/>
  <c r="G11" i="5"/>
  <c r="K11" i="5"/>
  <c r="J11" i="5"/>
  <c r="I11" i="5"/>
  <c r="H11" i="5"/>
  <c r="F11" i="5"/>
  <c r="E11" i="5"/>
  <c r="D11" i="5"/>
  <c r="C11" i="5"/>
  <c r="B11" i="5"/>
  <c r="H50" i="5" l="1"/>
  <c r="D21" i="5"/>
  <c r="C21" i="5"/>
  <c r="I21" i="5"/>
  <c r="K21" i="5"/>
  <c r="J21" i="5"/>
  <c r="G21" i="5"/>
  <c r="E21" i="5"/>
  <c r="I50" i="5"/>
  <c r="Q30" i="5"/>
  <c r="F21" i="5"/>
  <c r="Q20" i="5"/>
  <c r="H21" i="5"/>
  <c r="Q88" i="5"/>
  <c r="B21" i="5"/>
  <c r="M21" i="5" s="1"/>
  <c r="D60" i="5"/>
  <c r="Q60" i="5"/>
  <c r="F78" i="5"/>
  <c r="E60" i="5"/>
  <c r="Q31" i="5"/>
  <c r="H60" i="5"/>
  <c r="S326" i="2"/>
  <c r="R326" i="2"/>
  <c r="AS309" i="2"/>
  <c r="K326" i="2"/>
  <c r="AE326" i="2"/>
  <c r="Z343" i="2"/>
  <c r="AR343" i="2"/>
  <c r="AQ343" i="2"/>
  <c r="DM54" i="3"/>
  <c r="AT343" i="2"/>
  <c r="AH343" i="2"/>
  <c r="B78" i="5"/>
  <c r="I326" i="2"/>
  <c r="AC326" i="2"/>
  <c r="AM326" i="2"/>
  <c r="Y326" i="2"/>
  <c r="AQ326" i="2"/>
  <c r="AS326" i="2"/>
  <c r="AR326" i="2"/>
  <c r="Z326" i="2"/>
  <c r="Q326" i="2"/>
  <c r="E88" i="5"/>
  <c r="D78" i="5"/>
  <c r="E78" i="5"/>
  <c r="H88" i="5"/>
  <c r="D88" i="5"/>
  <c r="F88" i="5"/>
  <c r="I78" i="5"/>
  <c r="H78" i="5"/>
  <c r="C88" i="5"/>
  <c r="I88" i="5"/>
  <c r="J88" i="5"/>
  <c r="M76" i="5"/>
  <c r="B88" i="5"/>
  <c r="K88" i="5"/>
  <c r="J78" i="5"/>
  <c r="C78" i="5"/>
  <c r="K78" i="5"/>
  <c r="G78" i="5"/>
  <c r="Q87" i="5"/>
  <c r="Q77" i="5"/>
  <c r="M68" i="5"/>
  <c r="G88" i="5"/>
  <c r="M86" i="5"/>
  <c r="AO343" i="2"/>
  <c r="AP343" i="2"/>
  <c r="O343" i="2"/>
  <c r="P343" i="2"/>
  <c r="AS343" i="2"/>
  <c r="W343" i="2"/>
  <c r="X343" i="2"/>
  <c r="AE343" i="2"/>
  <c r="AJ343" i="2"/>
  <c r="AN343" i="2"/>
  <c r="AK343" i="2"/>
  <c r="AM343" i="2"/>
  <c r="AF343" i="2"/>
  <c r="AL343" i="2"/>
  <c r="Q343" i="2"/>
  <c r="Y343" i="2"/>
  <c r="AG343" i="2"/>
  <c r="R343" i="2"/>
  <c r="K343" i="2"/>
  <c r="S343" i="2"/>
  <c r="AA343" i="2"/>
  <c r="AI343" i="2"/>
  <c r="L343" i="2"/>
  <c r="T343" i="2"/>
  <c r="AB343" i="2"/>
  <c r="M343" i="2"/>
  <c r="U343" i="2"/>
  <c r="AC343" i="2"/>
  <c r="N343" i="2"/>
  <c r="V343" i="2"/>
  <c r="AD343" i="2"/>
  <c r="I343" i="2"/>
  <c r="H343" i="2"/>
  <c r="G343" i="2"/>
  <c r="F343" i="2"/>
  <c r="E343" i="2"/>
  <c r="D343" i="2"/>
  <c r="C343" i="2"/>
  <c r="J343" i="2"/>
  <c r="B343" i="2"/>
  <c r="AP309" i="2"/>
  <c r="AK309" i="2"/>
  <c r="W309" i="2"/>
  <c r="Q309" i="2"/>
  <c r="M309" i="2"/>
  <c r="O309" i="2"/>
  <c r="AT309" i="2"/>
  <c r="DA54" i="3"/>
  <c r="AJ309" i="2"/>
  <c r="AG309" i="2"/>
  <c r="AR309" i="2"/>
  <c r="AJ326" i="2"/>
  <c r="AB326" i="2"/>
  <c r="AT326" i="2"/>
  <c r="O326" i="2"/>
  <c r="AO326" i="2"/>
  <c r="AP326" i="2"/>
  <c r="X326" i="2"/>
  <c r="W326" i="2"/>
  <c r="AN326" i="2"/>
  <c r="AA326" i="2"/>
  <c r="AL326" i="2"/>
  <c r="AK326" i="2"/>
  <c r="M326" i="2"/>
  <c r="L326" i="2"/>
  <c r="T326" i="2"/>
  <c r="U326" i="2"/>
  <c r="N326" i="2"/>
  <c r="V326" i="2"/>
  <c r="AD326" i="2"/>
  <c r="P326" i="2"/>
  <c r="AF326" i="2"/>
  <c r="B326" i="2"/>
  <c r="AG326" i="2"/>
  <c r="C326" i="2"/>
  <c r="AH326" i="2"/>
  <c r="AI326" i="2"/>
  <c r="J326" i="2"/>
  <c r="D326" i="2"/>
  <c r="E326" i="2"/>
  <c r="F326" i="2"/>
  <c r="G326" i="2"/>
  <c r="H326" i="2"/>
  <c r="M334" i="2"/>
  <c r="D16" i="1" s="1"/>
  <c r="AN309" i="2"/>
  <c r="AO309" i="2"/>
  <c r="U309" i="2"/>
  <c r="R309" i="2"/>
  <c r="AQ309" i="2"/>
  <c r="AD309" i="2"/>
  <c r="V309" i="2"/>
  <c r="Y309" i="2"/>
  <c r="N309" i="2"/>
  <c r="AL309" i="2"/>
  <c r="AM309" i="2"/>
  <c r="AE309" i="2"/>
  <c r="P309" i="2"/>
  <c r="X309" i="2"/>
  <c r="AF309" i="2"/>
  <c r="Z309" i="2"/>
  <c r="AH309" i="2"/>
  <c r="K309" i="2"/>
  <c r="S309" i="2"/>
  <c r="AA309" i="2"/>
  <c r="AI309" i="2"/>
  <c r="L309" i="2"/>
  <c r="T309" i="2"/>
  <c r="AB309" i="2"/>
  <c r="AC309" i="2"/>
  <c r="G309" i="2"/>
  <c r="F309" i="2"/>
  <c r="E309" i="2"/>
  <c r="D309" i="2"/>
  <c r="H309" i="2"/>
  <c r="C309" i="2"/>
  <c r="J309" i="2"/>
  <c r="B309" i="2"/>
  <c r="I309" i="2"/>
  <c r="DG54" i="3"/>
  <c r="M317" i="2"/>
  <c r="D28" i="1" s="1"/>
  <c r="M300" i="2"/>
  <c r="D23" i="1" s="1"/>
  <c r="Q59" i="5"/>
  <c r="Q49" i="5"/>
  <c r="G50" i="5"/>
  <c r="D50" i="5"/>
  <c r="I60" i="5"/>
  <c r="B60" i="5"/>
  <c r="J60" i="5"/>
  <c r="M58" i="5"/>
  <c r="K60" i="5"/>
  <c r="E50" i="5"/>
  <c r="M48" i="5"/>
  <c r="C50" i="5"/>
  <c r="B50" i="5"/>
  <c r="J50" i="5"/>
  <c r="K50" i="5"/>
  <c r="M40" i="5"/>
  <c r="F50" i="5"/>
  <c r="G60" i="5"/>
  <c r="C60" i="5"/>
  <c r="M19" i="5"/>
  <c r="M11" i="5"/>
  <c r="K29" i="5"/>
  <c r="K31" i="5" s="1"/>
  <c r="J29" i="5"/>
  <c r="J31" i="5" s="1"/>
  <c r="I29" i="5"/>
  <c r="I31" i="5" s="1"/>
  <c r="H29" i="5"/>
  <c r="H31" i="5" s="1"/>
  <c r="G29" i="5"/>
  <c r="G31" i="5" s="1"/>
  <c r="F29" i="5"/>
  <c r="F31" i="5" s="1"/>
  <c r="E29" i="5"/>
  <c r="E31" i="5" s="1"/>
  <c r="D29" i="5"/>
  <c r="D31" i="5" s="1"/>
  <c r="C29" i="5"/>
  <c r="C31" i="5" s="1"/>
  <c r="B29" i="5"/>
  <c r="B31" i="5" s="1"/>
  <c r="M31" i="5" l="1"/>
  <c r="M60" i="5"/>
  <c r="H16" i="1"/>
  <c r="H23" i="1"/>
  <c r="H28" i="1"/>
  <c r="M78" i="5"/>
  <c r="M88" i="5"/>
  <c r="AV343" i="2"/>
  <c r="E16" i="1" s="1"/>
  <c r="G16" i="1" s="1"/>
  <c r="AV326" i="2"/>
  <c r="E28" i="1" s="1"/>
  <c r="G28" i="1" s="1"/>
  <c r="AV309" i="2"/>
  <c r="E23" i="1" s="1"/>
  <c r="G23" i="1" s="1"/>
  <c r="M50" i="5"/>
  <c r="M29" i="5"/>
  <c r="CI13" i="3"/>
  <c r="CI14" i="3"/>
  <c r="CI15" i="3"/>
  <c r="CI19" i="3"/>
  <c r="CI20" i="3"/>
  <c r="CI23" i="3"/>
  <c r="CI29" i="3"/>
  <c r="CI30" i="3"/>
  <c r="CI31" i="3"/>
  <c r="CI37" i="3"/>
  <c r="CI38" i="3"/>
  <c r="CI39" i="3"/>
  <c r="CI45" i="3"/>
  <c r="CI46" i="3"/>
  <c r="CI47" i="3"/>
  <c r="CI8" i="3"/>
  <c r="CI9" i="3"/>
  <c r="CI10" i="3"/>
  <c r="CI16" i="3"/>
  <c r="CI17" i="3"/>
  <c r="CI18" i="3"/>
  <c r="CI24" i="3"/>
  <c r="CI25" i="3"/>
  <c r="CI26" i="3"/>
  <c r="AP256" i="2"/>
  <c r="AK256" i="2"/>
  <c r="V256" i="2"/>
  <c r="Q256" i="2"/>
  <c r="G256" i="2"/>
  <c r="BW8" i="3"/>
  <c r="BW9" i="3"/>
  <c r="BW16" i="3"/>
  <c r="BW17" i="3"/>
  <c r="BW24" i="3"/>
  <c r="BW25" i="3"/>
  <c r="BW32" i="3"/>
  <c r="BW33" i="3"/>
  <c r="BW40" i="3"/>
  <c r="BW41" i="3"/>
  <c r="BW48" i="3"/>
  <c r="BW49" i="3"/>
  <c r="AP222" i="2"/>
  <c r="L222" i="2"/>
  <c r="G222" i="2"/>
  <c r="B222" i="2"/>
  <c r="AP205" i="2"/>
  <c r="AK205" i="2"/>
  <c r="B120" i="2"/>
  <c r="B137" i="2"/>
  <c r="BP11" i="3"/>
  <c r="BP19" i="3"/>
  <c r="BP27" i="3"/>
  <c r="BP35" i="3"/>
  <c r="BP43" i="3"/>
  <c r="BP49" i="3"/>
  <c r="BP51" i="3"/>
  <c r="F21" i="4"/>
  <c r="C21" i="1" s="1"/>
  <c r="A10" i="1"/>
  <c r="A11" i="1" s="1"/>
  <c r="A12" i="1" s="1"/>
  <c r="A13" i="1" s="1"/>
  <c r="A14" i="1" s="1"/>
  <c r="A15" i="1" s="1"/>
  <c r="A16" i="1" s="1"/>
  <c r="A17" i="1" s="1"/>
  <c r="A18" i="1" s="1"/>
  <c r="A19" i="1" s="1"/>
  <c r="A20" i="1" s="1"/>
  <c r="A21" i="1" s="1"/>
  <c r="A22" i="1" s="1"/>
  <c r="A23" i="1" s="1"/>
  <c r="A24" i="1" s="1"/>
  <c r="A25" i="1" s="1"/>
  <c r="A26" i="1" s="1"/>
  <c r="A27" i="1" s="1"/>
  <c r="A28" i="1" s="1"/>
  <c r="G283" i="2"/>
  <c r="CU52" i="3"/>
  <c r="CU51" i="3"/>
  <c r="CU50" i="3"/>
  <c r="CU49" i="3"/>
  <c r="CU48" i="3"/>
  <c r="CU47" i="3"/>
  <c r="CU46" i="3"/>
  <c r="CU45" i="3"/>
  <c r="CU44" i="3"/>
  <c r="CU43" i="3"/>
  <c r="CU42" i="3"/>
  <c r="CU41" i="3"/>
  <c r="CU40" i="3"/>
  <c r="CU39" i="3"/>
  <c r="CU38" i="3"/>
  <c r="CU37" i="3"/>
  <c r="CU36" i="3"/>
  <c r="CU35" i="3"/>
  <c r="CU34" i="3"/>
  <c r="CU33" i="3"/>
  <c r="CU32" i="3"/>
  <c r="CU31" i="3"/>
  <c r="CU30" i="3"/>
  <c r="CU29" i="3"/>
  <c r="CU28" i="3"/>
  <c r="CU27" i="3"/>
  <c r="CU26" i="3"/>
  <c r="CU25" i="3"/>
  <c r="CU24" i="3"/>
  <c r="CU23" i="3"/>
  <c r="CU22" i="3"/>
  <c r="CU21" i="3"/>
  <c r="CU20" i="3"/>
  <c r="CU19" i="3"/>
  <c r="CU18" i="3"/>
  <c r="CU17" i="3"/>
  <c r="CU16" i="3"/>
  <c r="CU15" i="3"/>
  <c r="CU14" i="3"/>
  <c r="CU13" i="3"/>
  <c r="CU12" i="3"/>
  <c r="CU11" i="3"/>
  <c r="CU10" i="3"/>
  <c r="CU9" i="3"/>
  <c r="CU8" i="3"/>
  <c r="AT290" i="2"/>
  <c r="AS290" i="2"/>
  <c r="AR290" i="2"/>
  <c r="AQ290" i="2"/>
  <c r="AP290" i="2"/>
  <c r="AO290" i="2"/>
  <c r="AN290" i="2"/>
  <c r="AM290" i="2"/>
  <c r="AL290" i="2"/>
  <c r="AK290" i="2"/>
  <c r="AJ290" i="2"/>
  <c r="AI290" i="2"/>
  <c r="AH290" i="2"/>
  <c r="AG290" i="2"/>
  <c r="AF290" i="2"/>
  <c r="AE290" i="2"/>
  <c r="AD290" i="2"/>
  <c r="AC290" i="2"/>
  <c r="AB290" i="2"/>
  <c r="AA290" i="2"/>
  <c r="Z290" i="2"/>
  <c r="Y290" i="2"/>
  <c r="X290" i="2"/>
  <c r="W290" i="2"/>
  <c r="V290" i="2"/>
  <c r="U290" i="2"/>
  <c r="T290" i="2"/>
  <c r="S290" i="2"/>
  <c r="R290" i="2"/>
  <c r="Q290" i="2"/>
  <c r="P290" i="2"/>
  <c r="O290" i="2"/>
  <c r="N290" i="2"/>
  <c r="M290" i="2"/>
  <c r="L290" i="2"/>
  <c r="K290" i="2"/>
  <c r="J290" i="2"/>
  <c r="I290" i="2"/>
  <c r="H290" i="2"/>
  <c r="G290" i="2"/>
  <c r="F290" i="2"/>
  <c r="E290" i="2"/>
  <c r="D290" i="2"/>
  <c r="C290" i="2"/>
  <c r="B290" i="2"/>
  <c r="K283" i="2"/>
  <c r="J283" i="2"/>
  <c r="I283" i="2"/>
  <c r="H283" i="2"/>
  <c r="F283" i="2"/>
  <c r="E283" i="2"/>
  <c r="D283" i="2"/>
  <c r="C283" i="2"/>
  <c r="B283" i="2"/>
  <c r="BD8" i="3"/>
  <c r="BD12" i="3"/>
  <c r="BD13" i="3"/>
  <c r="BD14" i="3"/>
  <c r="BD16" i="3"/>
  <c r="BD20" i="3"/>
  <c r="BD21" i="3"/>
  <c r="BD22" i="3"/>
  <c r="BD24" i="3"/>
  <c r="BD28" i="3"/>
  <c r="BD29" i="3"/>
  <c r="BD30" i="3"/>
  <c r="BD32" i="3"/>
  <c r="BD36" i="3"/>
  <c r="BD37" i="3"/>
  <c r="BD38" i="3"/>
  <c r="BD40" i="3"/>
  <c r="BD44" i="3"/>
  <c r="BD45" i="3"/>
  <c r="BD46" i="3"/>
  <c r="BD48" i="3"/>
  <c r="BD52" i="3"/>
  <c r="AO188" i="2"/>
  <c r="AQ188" i="2"/>
  <c r="AR188" i="2"/>
  <c r="AS188" i="2"/>
  <c r="AT188" i="2"/>
  <c r="AP184" i="2"/>
  <c r="AP185" i="2"/>
  <c r="AP186" i="2"/>
  <c r="AP187" i="2"/>
  <c r="P188" i="2"/>
  <c r="R188" i="2"/>
  <c r="S188" i="2"/>
  <c r="T188" i="2"/>
  <c r="U188" i="2"/>
  <c r="W188" i="2"/>
  <c r="X188" i="2"/>
  <c r="Y188" i="2"/>
  <c r="Z188" i="2"/>
  <c r="AB188" i="2"/>
  <c r="AC188" i="2"/>
  <c r="AD188" i="2"/>
  <c r="AE188" i="2"/>
  <c r="AG188" i="2"/>
  <c r="AH188" i="2"/>
  <c r="AI188" i="2"/>
  <c r="AJ188" i="2"/>
  <c r="AL188" i="2"/>
  <c r="AM188" i="2"/>
  <c r="AN188" i="2"/>
  <c r="AK184" i="2"/>
  <c r="AK185" i="2"/>
  <c r="AK186" i="2"/>
  <c r="AK187" i="2"/>
  <c r="AF184" i="2"/>
  <c r="AF185" i="2"/>
  <c r="AF186" i="2"/>
  <c r="AF187" i="2"/>
  <c r="AA184" i="2"/>
  <c r="AA185" i="2"/>
  <c r="AA186" i="2"/>
  <c r="AA187" i="2"/>
  <c r="V184" i="2"/>
  <c r="V185" i="2"/>
  <c r="V186" i="2"/>
  <c r="V187" i="2"/>
  <c r="Q184" i="2"/>
  <c r="Q185" i="2"/>
  <c r="Q186" i="2"/>
  <c r="Q187" i="2"/>
  <c r="M188" i="2"/>
  <c r="N188" i="2"/>
  <c r="O188" i="2"/>
  <c r="L184" i="2"/>
  <c r="L185" i="2"/>
  <c r="L186" i="2"/>
  <c r="L187" i="2"/>
  <c r="D188" i="2"/>
  <c r="E188" i="2"/>
  <c r="F188" i="2"/>
  <c r="H188" i="2"/>
  <c r="I188" i="2"/>
  <c r="J188" i="2"/>
  <c r="K188" i="2"/>
  <c r="C188" i="2"/>
  <c r="G185" i="2"/>
  <c r="G186" i="2"/>
  <c r="G187" i="2"/>
  <c r="B184" i="2"/>
  <c r="B185" i="2"/>
  <c r="B186" i="2"/>
  <c r="B187" i="2"/>
  <c r="G266" i="2"/>
  <c r="B266" i="2"/>
  <c r="F19" i="4"/>
  <c r="C27" i="1" s="1"/>
  <c r="F20" i="4"/>
  <c r="C26" i="1" s="1"/>
  <c r="B249" i="2"/>
  <c r="CO52" i="3"/>
  <c r="CO51" i="3"/>
  <c r="CO50" i="3"/>
  <c r="CO49" i="3"/>
  <c r="CO48" i="3"/>
  <c r="CO47" i="3"/>
  <c r="CO46" i="3"/>
  <c r="CO45" i="3"/>
  <c r="CO44" i="3"/>
  <c r="CO43" i="3"/>
  <c r="CO42" i="3"/>
  <c r="CO41" i="3"/>
  <c r="CO40" i="3"/>
  <c r="CO39" i="3"/>
  <c r="CO38" i="3"/>
  <c r="CO37" i="3"/>
  <c r="CO36" i="3"/>
  <c r="CO35" i="3"/>
  <c r="CO34" i="3"/>
  <c r="CO33" i="3"/>
  <c r="CO32" i="3"/>
  <c r="CO31" i="3"/>
  <c r="CO30" i="3"/>
  <c r="CO29" i="3"/>
  <c r="CO28" i="3"/>
  <c r="CO27" i="3"/>
  <c r="CO26" i="3"/>
  <c r="CO25" i="3"/>
  <c r="CO24" i="3"/>
  <c r="CO23" i="3"/>
  <c r="CO22" i="3"/>
  <c r="CO21" i="3"/>
  <c r="CO20" i="3"/>
  <c r="CO19" i="3"/>
  <c r="CO18" i="3"/>
  <c r="CO17" i="3"/>
  <c r="CO16" i="3"/>
  <c r="CO15" i="3"/>
  <c r="CO14" i="3"/>
  <c r="CO13" i="3"/>
  <c r="CO12" i="3"/>
  <c r="CO11" i="3"/>
  <c r="CO10" i="3"/>
  <c r="CO9" i="3"/>
  <c r="CO8" i="3"/>
  <c r="CI52" i="3"/>
  <c r="CI51" i="3"/>
  <c r="CI50" i="3"/>
  <c r="CI49" i="3"/>
  <c r="CI48" i="3"/>
  <c r="CI44" i="3"/>
  <c r="CI43" i="3"/>
  <c r="CI42" i="3"/>
  <c r="CI41" i="3"/>
  <c r="CI40" i="3"/>
  <c r="CI36" i="3"/>
  <c r="CI35" i="3"/>
  <c r="CI34" i="3"/>
  <c r="CI33" i="3"/>
  <c r="CI32" i="3"/>
  <c r="CI28" i="3"/>
  <c r="CI27" i="3"/>
  <c r="CI22" i="3"/>
  <c r="CI21" i="3"/>
  <c r="CI12" i="3"/>
  <c r="CI11" i="3"/>
  <c r="AT273" i="2"/>
  <c r="AS273" i="2"/>
  <c r="AR273" i="2"/>
  <c r="AQ273" i="2"/>
  <c r="AP273" i="2"/>
  <c r="AO273" i="2"/>
  <c r="AN273" i="2"/>
  <c r="AM273" i="2"/>
  <c r="AL273" i="2"/>
  <c r="AK273" i="2"/>
  <c r="AJ273" i="2"/>
  <c r="AI273" i="2"/>
  <c r="AH273" i="2"/>
  <c r="AG273" i="2"/>
  <c r="AF273" i="2"/>
  <c r="AE273" i="2"/>
  <c r="AD273" i="2"/>
  <c r="AC273" i="2"/>
  <c r="AB273" i="2"/>
  <c r="AA273" i="2"/>
  <c r="Z273" i="2"/>
  <c r="Y273" i="2"/>
  <c r="X273" i="2"/>
  <c r="W273" i="2"/>
  <c r="V273" i="2"/>
  <c r="U273" i="2"/>
  <c r="T273" i="2"/>
  <c r="S273" i="2"/>
  <c r="R273" i="2"/>
  <c r="Q273" i="2"/>
  <c r="P273" i="2"/>
  <c r="O273" i="2"/>
  <c r="N273" i="2"/>
  <c r="M273" i="2"/>
  <c r="L273" i="2"/>
  <c r="K273" i="2"/>
  <c r="J273" i="2"/>
  <c r="I273" i="2"/>
  <c r="H273" i="2"/>
  <c r="G273" i="2"/>
  <c r="F273" i="2"/>
  <c r="E273" i="2"/>
  <c r="D273" i="2"/>
  <c r="C273" i="2"/>
  <c r="B273" i="2"/>
  <c r="K266" i="2"/>
  <c r="J266" i="2"/>
  <c r="I266" i="2"/>
  <c r="H266" i="2"/>
  <c r="F266" i="2"/>
  <c r="E266" i="2"/>
  <c r="D266" i="2"/>
  <c r="C266" i="2"/>
  <c r="AT256" i="2"/>
  <c r="AS256" i="2"/>
  <c r="AR256" i="2"/>
  <c r="AQ256" i="2"/>
  <c r="AO256" i="2"/>
  <c r="AN256" i="2"/>
  <c r="AM256" i="2"/>
  <c r="AL256" i="2"/>
  <c r="AJ256" i="2"/>
  <c r="AI256" i="2"/>
  <c r="AH256" i="2"/>
  <c r="AG256" i="2"/>
  <c r="AF256" i="2"/>
  <c r="AE256" i="2"/>
  <c r="AD256" i="2"/>
  <c r="AC256" i="2"/>
  <c r="AB256" i="2"/>
  <c r="AA256" i="2"/>
  <c r="Z256" i="2"/>
  <c r="Y256" i="2"/>
  <c r="X256" i="2"/>
  <c r="W256" i="2"/>
  <c r="U256" i="2"/>
  <c r="T256" i="2"/>
  <c r="S256" i="2"/>
  <c r="R256" i="2"/>
  <c r="P256" i="2"/>
  <c r="O256" i="2"/>
  <c r="N256" i="2"/>
  <c r="M256" i="2"/>
  <c r="L256" i="2"/>
  <c r="K256" i="2"/>
  <c r="J256" i="2"/>
  <c r="I256" i="2"/>
  <c r="H256" i="2"/>
  <c r="F256" i="2"/>
  <c r="E256" i="2"/>
  <c r="D256" i="2"/>
  <c r="C256" i="2"/>
  <c r="B256" i="2"/>
  <c r="K249" i="2"/>
  <c r="J249" i="2"/>
  <c r="I249" i="2"/>
  <c r="H249" i="2"/>
  <c r="G249" i="2"/>
  <c r="F249" i="2"/>
  <c r="T258" i="2" s="1"/>
  <c r="E249" i="2"/>
  <c r="D249" i="2"/>
  <c r="C249" i="2"/>
  <c r="B232" i="2"/>
  <c r="BJ12" i="3"/>
  <c r="BJ15" i="3"/>
  <c r="BJ20" i="3"/>
  <c r="BJ23" i="3"/>
  <c r="BJ28" i="3"/>
  <c r="BJ31" i="3"/>
  <c r="BJ36" i="3"/>
  <c r="BJ39" i="3"/>
  <c r="BJ44" i="3"/>
  <c r="BJ47" i="3"/>
  <c r="BJ52" i="3"/>
  <c r="F18" i="4"/>
  <c r="C22" i="1" s="1"/>
  <c r="CC52" i="3"/>
  <c r="CC51" i="3"/>
  <c r="CC50" i="3"/>
  <c r="CC49" i="3"/>
  <c r="CC48" i="3"/>
  <c r="CC47" i="3"/>
  <c r="CC46" i="3"/>
  <c r="CC45" i="3"/>
  <c r="CC44" i="3"/>
  <c r="CC43" i="3"/>
  <c r="CC42" i="3"/>
  <c r="CC41" i="3"/>
  <c r="CC40" i="3"/>
  <c r="CC39" i="3"/>
  <c r="CC38" i="3"/>
  <c r="CC37" i="3"/>
  <c r="CC36" i="3"/>
  <c r="CC35" i="3"/>
  <c r="CC34" i="3"/>
  <c r="CC33" i="3"/>
  <c r="CC32" i="3"/>
  <c r="CC31" i="3"/>
  <c r="CC30" i="3"/>
  <c r="CC29" i="3"/>
  <c r="CC28" i="3"/>
  <c r="CC27" i="3"/>
  <c r="CC26" i="3"/>
  <c r="CC25" i="3"/>
  <c r="CC24" i="3"/>
  <c r="CC23" i="3"/>
  <c r="CC22" i="3"/>
  <c r="CC21" i="3"/>
  <c r="CC20" i="3"/>
  <c r="CC19" i="3"/>
  <c r="CC18" i="3"/>
  <c r="CC17" i="3"/>
  <c r="CC16" i="3"/>
  <c r="CC15" i="3"/>
  <c r="CC14" i="3"/>
  <c r="CC13" i="3"/>
  <c r="CC12" i="3"/>
  <c r="CC11" i="3"/>
  <c r="CC10" i="3"/>
  <c r="CC9" i="3"/>
  <c r="CC8" i="3"/>
  <c r="BW52" i="3"/>
  <c r="BW51" i="3"/>
  <c r="BW50" i="3"/>
  <c r="BW47" i="3"/>
  <c r="BW46" i="3"/>
  <c r="BW45" i="3"/>
  <c r="BW44" i="3"/>
  <c r="BW43" i="3"/>
  <c r="BW42" i="3"/>
  <c r="BW39" i="3"/>
  <c r="BW38" i="3"/>
  <c r="BW37" i="3"/>
  <c r="BW36" i="3"/>
  <c r="BW35" i="3"/>
  <c r="BW34" i="3"/>
  <c r="BW31" i="3"/>
  <c r="BW30" i="3"/>
  <c r="BW29" i="3"/>
  <c r="BW28" i="3"/>
  <c r="BW27" i="3"/>
  <c r="BW26" i="3"/>
  <c r="BW23" i="3"/>
  <c r="BW22" i="3"/>
  <c r="BW21" i="3"/>
  <c r="BW20" i="3"/>
  <c r="BW19" i="3"/>
  <c r="BW18" i="3"/>
  <c r="BW15" i="3"/>
  <c r="BW14" i="3"/>
  <c r="BW13" i="3"/>
  <c r="BW12" i="3"/>
  <c r="BW11" i="3"/>
  <c r="BW10" i="3"/>
  <c r="AT239" i="2"/>
  <c r="AS239" i="2"/>
  <c r="AR239" i="2"/>
  <c r="AQ239" i="2"/>
  <c r="AP239" i="2"/>
  <c r="AO239" i="2"/>
  <c r="AN239" i="2"/>
  <c r="AM239" i="2"/>
  <c r="AL239" i="2"/>
  <c r="AK239" i="2"/>
  <c r="AJ239" i="2"/>
  <c r="AI239" i="2"/>
  <c r="AH239" i="2"/>
  <c r="AG239" i="2"/>
  <c r="AF239" i="2"/>
  <c r="AE239" i="2"/>
  <c r="AD239" i="2"/>
  <c r="AC239" i="2"/>
  <c r="AB239" i="2"/>
  <c r="AA239" i="2"/>
  <c r="Z239" i="2"/>
  <c r="Y239" i="2"/>
  <c r="X239" i="2"/>
  <c r="W239" i="2"/>
  <c r="V239" i="2"/>
  <c r="U239" i="2"/>
  <c r="T239" i="2"/>
  <c r="S239" i="2"/>
  <c r="R239" i="2"/>
  <c r="Q239" i="2"/>
  <c r="P239" i="2"/>
  <c r="O239" i="2"/>
  <c r="N239" i="2"/>
  <c r="M239" i="2"/>
  <c r="L239" i="2"/>
  <c r="K239" i="2"/>
  <c r="J239" i="2"/>
  <c r="I239" i="2"/>
  <c r="H239" i="2"/>
  <c r="G239" i="2"/>
  <c r="F239" i="2"/>
  <c r="E239" i="2"/>
  <c r="D239" i="2"/>
  <c r="C239" i="2"/>
  <c r="B239" i="2"/>
  <c r="K232" i="2"/>
  <c r="J232" i="2"/>
  <c r="I232" i="2"/>
  <c r="H232" i="2"/>
  <c r="G232" i="2"/>
  <c r="F232" i="2"/>
  <c r="E232" i="2"/>
  <c r="D232" i="2"/>
  <c r="C232" i="2"/>
  <c r="AC103" i="2"/>
  <c r="AK103" i="2"/>
  <c r="AX15" i="3"/>
  <c r="AX23" i="3"/>
  <c r="AX30" i="3"/>
  <c r="AX31" i="3"/>
  <c r="AX39" i="3"/>
  <c r="AX47" i="3"/>
  <c r="AT222" i="2"/>
  <c r="AS222" i="2"/>
  <c r="AR222" i="2"/>
  <c r="AQ222" i="2"/>
  <c r="AO222" i="2"/>
  <c r="AN222" i="2"/>
  <c r="AM222" i="2"/>
  <c r="AL222" i="2"/>
  <c r="AK222" i="2"/>
  <c r="AJ222" i="2"/>
  <c r="AI222" i="2"/>
  <c r="AH222" i="2"/>
  <c r="AG222" i="2"/>
  <c r="AF222" i="2"/>
  <c r="AE222" i="2"/>
  <c r="AD222" i="2"/>
  <c r="AC222" i="2"/>
  <c r="AB222" i="2"/>
  <c r="AA222" i="2"/>
  <c r="Z222" i="2"/>
  <c r="Y222" i="2"/>
  <c r="X222" i="2"/>
  <c r="W222" i="2"/>
  <c r="V222" i="2"/>
  <c r="U222" i="2"/>
  <c r="T222" i="2"/>
  <c r="S222" i="2"/>
  <c r="R222" i="2"/>
  <c r="Q222" i="2"/>
  <c r="P222" i="2"/>
  <c r="O222" i="2"/>
  <c r="N222" i="2"/>
  <c r="M222" i="2"/>
  <c r="K222" i="2"/>
  <c r="J222" i="2"/>
  <c r="I222" i="2"/>
  <c r="H222" i="2"/>
  <c r="F222" i="2"/>
  <c r="E222" i="2"/>
  <c r="D222" i="2"/>
  <c r="C222" i="2"/>
  <c r="K215" i="2"/>
  <c r="J215" i="2"/>
  <c r="I215" i="2"/>
  <c r="H215" i="2"/>
  <c r="G215" i="2"/>
  <c r="F215" i="2"/>
  <c r="E215" i="2"/>
  <c r="D215" i="2"/>
  <c r="C215" i="2"/>
  <c r="B215" i="2"/>
  <c r="C11" i="1"/>
  <c r="F16" i="4"/>
  <c r="F17" i="4"/>
  <c r="C9" i="1" s="1"/>
  <c r="AT205" i="2"/>
  <c r="AS205" i="2"/>
  <c r="AR205" i="2"/>
  <c r="AQ205" i="2"/>
  <c r="AO205" i="2"/>
  <c r="AN205" i="2"/>
  <c r="AM205" i="2"/>
  <c r="AL205" i="2"/>
  <c r="AJ205" i="2"/>
  <c r="AI205" i="2"/>
  <c r="AH205" i="2"/>
  <c r="AG205" i="2"/>
  <c r="AF205" i="2"/>
  <c r="AE205" i="2"/>
  <c r="AD205" i="2"/>
  <c r="AC205" i="2"/>
  <c r="AB205" i="2"/>
  <c r="AA205" i="2"/>
  <c r="Z205" i="2"/>
  <c r="Y205" i="2"/>
  <c r="X205" i="2"/>
  <c r="W205" i="2"/>
  <c r="V205" i="2"/>
  <c r="U205" i="2"/>
  <c r="T205" i="2"/>
  <c r="S205" i="2"/>
  <c r="R205" i="2"/>
  <c r="Q205" i="2"/>
  <c r="P205" i="2"/>
  <c r="O205" i="2"/>
  <c r="N205" i="2"/>
  <c r="M205" i="2"/>
  <c r="L205" i="2"/>
  <c r="K205" i="2"/>
  <c r="J205" i="2"/>
  <c r="I205" i="2"/>
  <c r="H205" i="2"/>
  <c r="G205" i="2"/>
  <c r="F205" i="2"/>
  <c r="E205" i="2"/>
  <c r="D205" i="2"/>
  <c r="C205" i="2"/>
  <c r="B205" i="2"/>
  <c r="K198" i="2"/>
  <c r="J198" i="2"/>
  <c r="I198" i="2"/>
  <c r="H198" i="2"/>
  <c r="G198" i="2"/>
  <c r="F198" i="2"/>
  <c r="E198" i="2"/>
  <c r="D198" i="2"/>
  <c r="C198" i="2"/>
  <c r="B198" i="2"/>
  <c r="BP52" i="3"/>
  <c r="BP50" i="3"/>
  <c r="BP48" i="3"/>
  <c r="BP47" i="3"/>
  <c r="BP46" i="3"/>
  <c r="BP45" i="3"/>
  <c r="BP44" i="3"/>
  <c r="BP42" i="3"/>
  <c r="BP41" i="3"/>
  <c r="BP40" i="3"/>
  <c r="BP39" i="3"/>
  <c r="BP38" i="3"/>
  <c r="BP37" i="3"/>
  <c r="BP36" i="3"/>
  <c r="BP34" i="3"/>
  <c r="BP33" i="3"/>
  <c r="BP32" i="3"/>
  <c r="BP31" i="3"/>
  <c r="BP30" i="3"/>
  <c r="BP29" i="3"/>
  <c r="BP28" i="3"/>
  <c r="BP26" i="3"/>
  <c r="BP25" i="3"/>
  <c r="BP24" i="3"/>
  <c r="BP23" i="3"/>
  <c r="BP22" i="3"/>
  <c r="BP21" i="3"/>
  <c r="BP20" i="3"/>
  <c r="BP18" i="3"/>
  <c r="BP17" i="3"/>
  <c r="BP16" i="3"/>
  <c r="BP15" i="3"/>
  <c r="BP14" i="3"/>
  <c r="BP13" i="3"/>
  <c r="BP12" i="3"/>
  <c r="BP10" i="3"/>
  <c r="BP9" i="3"/>
  <c r="BP8" i="3"/>
  <c r="BJ51" i="3"/>
  <c r="BJ50" i="3"/>
  <c r="BJ49" i="3"/>
  <c r="BJ48" i="3"/>
  <c r="BJ46" i="3"/>
  <c r="BJ45" i="3"/>
  <c r="BJ43" i="3"/>
  <c r="BJ42" i="3"/>
  <c r="BJ41" i="3"/>
  <c r="BJ40" i="3"/>
  <c r="BJ38" i="3"/>
  <c r="BJ37" i="3"/>
  <c r="BJ35" i="3"/>
  <c r="BJ34" i="3"/>
  <c r="BJ33" i="3"/>
  <c r="BJ32" i="3"/>
  <c r="BJ30" i="3"/>
  <c r="BJ29" i="3"/>
  <c r="BJ27" i="3"/>
  <c r="BJ26" i="3"/>
  <c r="BJ25" i="3"/>
  <c r="BJ24" i="3"/>
  <c r="BJ22" i="3"/>
  <c r="BJ21" i="3"/>
  <c r="BJ19" i="3"/>
  <c r="BJ18" i="3"/>
  <c r="BJ17" i="3"/>
  <c r="BJ16" i="3"/>
  <c r="BJ14" i="3"/>
  <c r="BJ13" i="3"/>
  <c r="BJ11" i="3"/>
  <c r="BJ10" i="3"/>
  <c r="BJ9" i="3"/>
  <c r="BJ8" i="3"/>
  <c r="F15" i="4"/>
  <c r="C13" i="1" s="1"/>
  <c r="AR11" i="3"/>
  <c r="AR12" i="3"/>
  <c r="AR13" i="3"/>
  <c r="AR15" i="3"/>
  <c r="AR19" i="3"/>
  <c r="AR20" i="3"/>
  <c r="AR21" i="3"/>
  <c r="AR23" i="3"/>
  <c r="AR27" i="3"/>
  <c r="AR28" i="3"/>
  <c r="AR29" i="3"/>
  <c r="AR31" i="3"/>
  <c r="AR35" i="3"/>
  <c r="AR36" i="3"/>
  <c r="AR37" i="3"/>
  <c r="AR39" i="3"/>
  <c r="AR43" i="3"/>
  <c r="AR44" i="3"/>
  <c r="AR45" i="3"/>
  <c r="AR47" i="3"/>
  <c r="AR51" i="3"/>
  <c r="AR52" i="3"/>
  <c r="B181" i="2"/>
  <c r="K181" i="2"/>
  <c r="J181" i="2"/>
  <c r="I181" i="2"/>
  <c r="H181" i="2"/>
  <c r="G181" i="2"/>
  <c r="F181" i="2"/>
  <c r="E181" i="2"/>
  <c r="D181" i="2"/>
  <c r="C181" i="2"/>
  <c r="AF35"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J86" i="2"/>
  <c r="I86" i="2"/>
  <c r="H86" i="2"/>
  <c r="G86" i="2"/>
  <c r="F86" i="2"/>
  <c r="E86" i="2"/>
  <c r="D86" i="2"/>
  <c r="C86" i="2"/>
  <c r="B86" i="2"/>
  <c r="AN52" i="2"/>
  <c r="G164" i="2"/>
  <c r="B164" i="2"/>
  <c r="B171" i="2"/>
  <c r="F14" i="4"/>
  <c r="C18" i="1" s="1"/>
  <c r="AL8" i="3"/>
  <c r="AL9" i="3"/>
  <c r="AL10" i="3"/>
  <c r="AL11" i="3"/>
  <c r="AL16" i="3"/>
  <c r="AL17" i="3"/>
  <c r="AL18" i="3"/>
  <c r="AL24" i="3"/>
  <c r="AL25" i="3"/>
  <c r="AL27" i="3"/>
  <c r="AL28" i="3"/>
  <c r="AL32" i="3"/>
  <c r="AL33" i="3"/>
  <c r="AL34" i="3"/>
  <c r="AL41" i="3"/>
  <c r="AL42" i="3"/>
  <c r="AL43" i="3"/>
  <c r="AL44" i="3"/>
  <c r="AL48" i="3"/>
  <c r="AL49" i="3"/>
  <c r="AL12" i="3"/>
  <c r="AL13" i="3"/>
  <c r="AL14" i="3"/>
  <c r="AL19" i="3"/>
  <c r="AL20" i="3"/>
  <c r="AL21" i="3"/>
  <c r="AL29" i="3"/>
  <c r="AL35" i="3"/>
  <c r="AL36" i="3"/>
  <c r="AL37" i="3"/>
  <c r="AL45" i="3"/>
  <c r="BD51" i="3"/>
  <c r="BD50" i="3"/>
  <c r="BD49" i="3"/>
  <c r="BD47" i="3"/>
  <c r="BD43" i="3"/>
  <c r="BD42" i="3"/>
  <c r="BD41" i="3"/>
  <c r="BD39" i="3"/>
  <c r="BD35" i="3"/>
  <c r="BD34" i="3"/>
  <c r="BD33" i="3"/>
  <c r="BD31" i="3"/>
  <c r="BD27" i="3"/>
  <c r="BD26" i="3"/>
  <c r="BD25" i="3"/>
  <c r="BD23" i="3"/>
  <c r="BD19" i="3"/>
  <c r="BD18" i="3"/>
  <c r="BD17" i="3"/>
  <c r="BD15" i="3"/>
  <c r="BD11" i="3"/>
  <c r="BD10" i="3"/>
  <c r="BD9" i="3"/>
  <c r="AT171" i="2"/>
  <c r="AS171" i="2"/>
  <c r="AR171" i="2"/>
  <c r="AQ171" i="2"/>
  <c r="AP171" i="2"/>
  <c r="AO171" i="2"/>
  <c r="AN171" i="2"/>
  <c r="AM171" i="2"/>
  <c r="AL171" i="2"/>
  <c r="AK171" i="2"/>
  <c r="AJ171" i="2"/>
  <c r="AI171" i="2"/>
  <c r="AH171" i="2"/>
  <c r="AG171" i="2"/>
  <c r="AF171" i="2"/>
  <c r="AE171" i="2"/>
  <c r="AD171" i="2"/>
  <c r="AC171" i="2"/>
  <c r="AB171" i="2"/>
  <c r="AA171" i="2"/>
  <c r="Z171" i="2"/>
  <c r="Y171" i="2"/>
  <c r="X171" i="2"/>
  <c r="W171" i="2"/>
  <c r="V171" i="2"/>
  <c r="U171" i="2"/>
  <c r="T171" i="2"/>
  <c r="S171" i="2"/>
  <c r="R171" i="2"/>
  <c r="Q171" i="2"/>
  <c r="P171" i="2"/>
  <c r="O171" i="2"/>
  <c r="N171" i="2"/>
  <c r="M171" i="2"/>
  <c r="L171" i="2"/>
  <c r="K171" i="2"/>
  <c r="J171" i="2"/>
  <c r="I171" i="2"/>
  <c r="H171" i="2"/>
  <c r="G171" i="2"/>
  <c r="F171" i="2"/>
  <c r="E171" i="2"/>
  <c r="D171" i="2"/>
  <c r="C171" i="2"/>
  <c r="K164" i="2"/>
  <c r="J164" i="2"/>
  <c r="I164" i="2"/>
  <c r="H164" i="2"/>
  <c r="F164" i="2"/>
  <c r="E164" i="2"/>
  <c r="D164" i="2"/>
  <c r="C164" i="2"/>
  <c r="F13" i="4"/>
  <c r="C25" i="1" s="1"/>
  <c r="AX52" i="3"/>
  <c r="AX51" i="3"/>
  <c r="AX50" i="3"/>
  <c r="AX49" i="3"/>
  <c r="AX48" i="3"/>
  <c r="AX46" i="3"/>
  <c r="AX45" i="3"/>
  <c r="AX44" i="3"/>
  <c r="AX43" i="3"/>
  <c r="AX42" i="3"/>
  <c r="AX41" i="3"/>
  <c r="AX40" i="3"/>
  <c r="AX38" i="3"/>
  <c r="AX37" i="3"/>
  <c r="AX36" i="3"/>
  <c r="AX35" i="3"/>
  <c r="AX34" i="3"/>
  <c r="AX33" i="3"/>
  <c r="AX32" i="3"/>
  <c r="AX29" i="3"/>
  <c r="AX28" i="3"/>
  <c r="AX27" i="3"/>
  <c r="AX26" i="3"/>
  <c r="AX25" i="3"/>
  <c r="AX24" i="3"/>
  <c r="AX22" i="3"/>
  <c r="AX21" i="3"/>
  <c r="AX20" i="3"/>
  <c r="AX19" i="3"/>
  <c r="AX18" i="3"/>
  <c r="AX17" i="3"/>
  <c r="AX16" i="3"/>
  <c r="AX14" i="3"/>
  <c r="AX13" i="3"/>
  <c r="AX12" i="3"/>
  <c r="AX11" i="3"/>
  <c r="AX10" i="3"/>
  <c r="AX9" i="3"/>
  <c r="AX8" i="3"/>
  <c r="AT154" i="2"/>
  <c r="AS154" i="2"/>
  <c r="AR154" i="2"/>
  <c r="AQ154" i="2"/>
  <c r="AP154" i="2"/>
  <c r="AO154" i="2"/>
  <c r="AN154" i="2"/>
  <c r="AM154" i="2"/>
  <c r="AL154" i="2"/>
  <c r="AK154" i="2"/>
  <c r="AJ154" i="2"/>
  <c r="AI154" i="2"/>
  <c r="AH154" i="2"/>
  <c r="AG154" i="2"/>
  <c r="AF154" i="2"/>
  <c r="AE154" i="2"/>
  <c r="AD154" i="2"/>
  <c r="AC154" i="2"/>
  <c r="AB154" i="2"/>
  <c r="AA154" i="2"/>
  <c r="Z154" i="2"/>
  <c r="Y154" i="2"/>
  <c r="X154" i="2"/>
  <c r="W154" i="2"/>
  <c r="V154" i="2"/>
  <c r="U154" i="2"/>
  <c r="T154" i="2"/>
  <c r="S154" i="2"/>
  <c r="R154" i="2"/>
  <c r="Q154" i="2"/>
  <c r="P154" i="2"/>
  <c r="O154" i="2"/>
  <c r="N154" i="2"/>
  <c r="M154" i="2"/>
  <c r="L154" i="2"/>
  <c r="K154" i="2"/>
  <c r="J154" i="2"/>
  <c r="I154" i="2"/>
  <c r="H154" i="2"/>
  <c r="G154" i="2"/>
  <c r="F154" i="2"/>
  <c r="E154" i="2"/>
  <c r="D154" i="2"/>
  <c r="C154" i="2"/>
  <c r="B154" i="2"/>
  <c r="K147" i="2"/>
  <c r="J147" i="2"/>
  <c r="I147" i="2"/>
  <c r="H147" i="2"/>
  <c r="G147" i="2"/>
  <c r="F147" i="2"/>
  <c r="E147" i="2"/>
  <c r="D147" i="2"/>
  <c r="C147" i="2"/>
  <c r="B147" i="2"/>
  <c r="N45" i="3"/>
  <c r="N47" i="3"/>
  <c r="N51" i="3"/>
  <c r="N52" i="3"/>
  <c r="AT137" i="2"/>
  <c r="AS137" i="2"/>
  <c r="AR137" i="2"/>
  <c r="AQ137" i="2"/>
  <c r="AP137" i="2"/>
  <c r="AO137" i="2"/>
  <c r="AN137" i="2"/>
  <c r="AM137" i="2"/>
  <c r="AL137" i="2"/>
  <c r="AK137" i="2"/>
  <c r="AJ137" i="2"/>
  <c r="AI137" i="2"/>
  <c r="AH137" i="2"/>
  <c r="AG137" i="2"/>
  <c r="AF137" i="2"/>
  <c r="AE137" i="2"/>
  <c r="AD137" i="2"/>
  <c r="AC137" i="2"/>
  <c r="AB137" i="2"/>
  <c r="AA137" i="2"/>
  <c r="Z137" i="2"/>
  <c r="Y137" i="2"/>
  <c r="X137" i="2"/>
  <c r="W137" i="2"/>
  <c r="V137" i="2"/>
  <c r="U137" i="2"/>
  <c r="T137" i="2"/>
  <c r="S137" i="2"/>
  <c r="R137" i="2"/>
  <c r="Q137" i="2"/>
  <c r="P137" i="2"/>
  <c r="O137" i="2"/>
  <c r="N137" i="2"/>
  <c r="M137" i="2"/>
  <c r="L137" i="2"/>
  <c r="K137" i="2"/>
  <c r="J137" i="2"/>
  <c r="I137" i="2"/>
  <c r="H137" i="2"/>
  <c r="G137" i="2"/>
  <c r="F137" i="2"/>
  <c r="E137" i="2"/>
  <c r="D137" i="2"/>
  <c r="C137" i="2"/>
  <c r="K130" i="2"/>
  <c r="J130" i="2"/>
  <c r="I130" i="2"/>
  <c r="H130" i="2"/>
  <c r="G130" i="2"/>
  <c r="F130" i="2"/>
  <c r="E130" i="2"/>
  <c r="D130" i="2"/>
  <c r="C130" i="2"/>
  <c r="B130" i="2"/>
  <c r="AF10" i="3"/>
  <c r="AF11" i="3"/>
  <c r="AF14" i="3"/>
  <c r="AF15" i="3"/>
  <c r="AF18" i="3"/>
  <c r="AF19" i="3"/>
  <c r="AF22" i="3"/>
  <c r="AF23" i="3"/>
  <c r="AF26" i="3"/>
  <c r="AF27" i="3"/>
  <c r="AF30" i="3"/>
  <c r="AF31" i="3"/>
  <c r="AF34" i="3"/>
  <c r="AF35" i="3"/>
  <c r="AF38" i="3"/>
  <c r="AF39" i="3"/>
  <c r="AF42" i="3"/>
  <c r="AF43" i="3"/>
  <c r="AF46" i="3"/>
  <c r="AF47" i="3"/>
  <c r="AF50" i="3"/>
  <c r="AF51" i="3"/>
  <c r="Z11" i="3"/>
  <c r="Z12" i="3"/>
  <c r="Z13" i="3"/>
  <c r="Z15" i="3"/>
  <c r="Z19" i="3"/>
  <c r="Z20" i="3"/>
  <c r="Z21" i="3"/>
  <c r="Z23" i="3"/>
  <c r="Z26" i="3"/>
  <c r="Z27" i="3"/>
  <c r="Z28" i="3"/>
  <c r="Z29" i="3"/>
  <c r="Z31" i="3"/>
  <c r="Z35" i="3"/>
  <c r="Z36" i="3"/>
  <c r="Z37" i="3"/>
  <c r="Z39" i="3"/>
  <c r="Z43" i="3"/>
  <c r="Z44" i="3"/>
  <c r="Z45" i="3"/>
  <c r="Z47" i="3"/>
  <c r="Z51" i="3"/>
  <c r="Z52" i="3"/>
  <c r="N50" i="3"/>
  <c r="N49" i="3"/>
  <c r="N48" i="3"/>
  <c r="N46"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AR50" i="3"/>
  <c r="AR49" i="3"/>
  <c r="AR48" i="3"/>
  <c r="AR46" i="3"/>
  <c r="AR42" i="3"/>
  <c r="AR41" i="3"/>
  <c r="AR40" i="3"/>
  <c r="AR38" i="3"/>
  <c r="AR34" i="3"/>
  <c r="AR33" i="3"/>
  <c r="AR32" i="3"/>
  <c r="AR30" i="3"/>
  <c r="AR26" i="3"/>
  <c r="AR25" i="3"/>
  <c r="AR24" i="3"/>
  <c r="AR22" i="3"/>
  <c r="AR18" i="3"/>
  <c r="AR17" i="3"/>
  <c r="AR16" i="3"/>
  <c r="AR14" i="3"/>
  <c r="AR10" i="3"/>
  <c r="AR9" i="3"/>
  <c r="AR8" i="3"/>
  <c r="AL52" i="3"/>
  <c r="AL51" i="3"/>
  <c r="AL50" i="3"/>
  <c r="AL47" i="3"/>
  <c r="AL46" i="3"/>
  <c r="AL40" i="3"/>
  <c r="AL39" i="3"/>
  <c r="AL38" i="3"/>
  <c r="AL31" i="3"/>
  <c r="AL30" i="3"/>
  <c r="AL26" i="3"/>
  <c r="AL23" i="3"/>
  <c r="AL22" i="3"/>
  <c r="AL15" i="3"/>
  <c r="AF52" i="3"/>
  <c r="AF49" i="3"/>
  <c r="AF48" i="3"/>
  <c r="AF45" i="3"/>
  <c r="AF44" i="3"/>
  <c r="AF41" i="3"/>
  <c r="AF40" i="3"/>
  <c r="AF37" i="3"/>
  <c r="AF36" i="3"/>
  <c r="AF33" i="3"/>
  <c r="AF32" i="3"/>
  <c r="AF29" i="3"/>
  <c r="AF28" i="3"/>
  <c r="AF25" i="3"/>
  <c r="AF24" i="3"/>
  <c r="AF21" i="3"/>
  <c r="AF20" i="3"/>
  <c r="AF17" i="3"/>
  <c r="AF16" i="3"/>
  <c r="AF13" i="3"/>
  <c r="AF12" i="3"/>
  <c r="AF9" i="3"/>
  <c r="AF8" i="3"/>
  <c r="Z50" i="3"/>
  <c r="Z49" i="3"/>
  <c r="Z48" i="3"/>
  <c r="Z46" i="3"/>
  <c r="Z42" i="3"/>
  <c r="Z41" i="3"/>
  <c r="Z40" i="3"/>
  <c r="Z38" i="3"/>
  <c r="Z34" i="3"/>
  <c r="Z33" i="3"/>
  <c r="Z32" i="3"/>
  <c r="Z30" i="3"/>
  <c r="Z25" i="3"/>
  <c r="Z24" i="3"/>
  <c r="Z22" i="3"/>
  <c r="Z18" i="3"/>
  <c r="Z17" i="3"/>
  <c r="Z16" i="3"/>
  <c r="Z14" i="3"/>
  <c r="Z10" i="3"/>
  <c r="Z9" i="3"/>
  <c r="Z8" i="3"/>
  <c r="K113" i="2"/>
  <c r="J113" i="2"/>
  <c r="I113" i="2"/>
  <c r="H113" i="2"/>
  <c r="G113" i="2"/>
  <c r="F113" i="2"/>
  <c r="E113" i="2"/>
  <c r="D113" i="2"/>
  <c r="C113" i="2"/>
  <c r="B113" i="2"/>
  <c r="AT120" i="2"/>
  <c r="AS120" i="2"/>
  <c r="AR120" i="2"/>
  <c r="AQ120" i="2"/>
  <c r="AP120" i="2"/>
  <c r="AO120" i="2"/>
  <c r="AN120" i="2"/>
  <c r="AM120" i="2"/>
  <c r="AL120" i="2"/>
  <c r="AK120" i="2"/>
  <c r="AJ120" i="2"/>
  <c r="AI120" i="2"/>
  <c r="AH120" i="2"/>
  <c r="AG120" i="2"/>
  <c r="AF120" i="2"/>
  <c r="AE120" i="2"/>
  <c r="AD120" i="2"/>
  <c r="AC120" i="2"/>
  <c r="AB120" i="2"/>
  <c r="AA120" i="2"/>
  <c r="Z120" i="2"/>
  <c r="Y120" i="2"/>
  <c r="X120" i="2"/>
  <c r="W120" i="2"/>
  <c r="V120" i="2"/>
  <c r="U120" i="2"/>
  <c r="T120" i="2"/>
  <c r="S120" i="2"/>
  <c r="R120" i="2"/>
  <c r="Q120" i="2"/>
  <c r="P120" i="2"/>
  <c r="O120" i="2"/>
  <c r="N120" i="2"/>
  <c r="M120" i="2"/>
  <c r="L120" i="2"/>
  <c r="K120" i="2"/>
  <c r="J120" i="2"/>
  <c r="I120" i="2"/>
  <c r="H120" i="2"/>
  <c r="G120" i="2"/>
  <c r="F120" i="2"/>
  <c r="E120" i="2"/>
  <c r="D120" i="2"/>
  <c r="C120" i="2"/>
  <c r="AT103" i="2"/>
  <c r="AS103" i="2"/>
  <c r="AR103" i="2"/>
  <c r="AQ103" i="2"/>
  <c r="AP103" i="2"/>
  <c r="AO103" i="2"/>
  <c r="AN103" i="2"/>
  <c r="AM103" i="2"/>
  <c r="AL103" i="2"/>
  <c r="AJ103" i="2"/>
  <c r="AI103" i="2"/>
  <c r="AH103" i="2"/>
  <c r="AG103" i="2"/>
  <c r="AF103" i="2"/>
  <c r="AE103" i="2"/>
  <c r="AD103" i="2"/>
  <c r="AB103" i="2"/>
  <c r="AA103" i="2"/>
  <c r="Z103" i="2"/>
  <c r="Y103" i="2"/>
  <c r="X103" i="2"/>
  <c r="W103" i="2"/>
  <c r="V103" i="2"/>
  <c r="U103" i="2"/>
  <c r="T103" i="2"/>
  <c r="S103" i="2"/>
  <c r="R103" i="2"/>
  <c r="Q103" i="2"/>
  <c r="P103" i="2"/>
  <c r="O103" i="2"/>
  <c r="N103" i="2"/>
  <c r="M103" i="2"/>
  <c r="L103" i="2"/>
  <c r="K103" i="2"/>
  <c r="J103" i="2"/>
  <c r="I103" i="2"/>
  <c r="H103" i="2"/>
  <c r="G103" i="2"/>
  <c r="F103" i="2"/>
  <c r="E103" i="2"/>
  <c r="D103" i="2"/>
  <c r="C103" i="2"/>
  <c r="B103" i="2"/>
  <c r="AT52" i="2"/>
  <c r="AS52" i="2"/>
  <c r="AR52" i="2"/>
  <c r="AQ52" i="2"/>
  <c r="AP52" i="2"/>
  <c r="AO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B52" i="2"/>
  <c r="T52" i="3"/>
  <c r="T51" i="3"/>
  <c r="T50" i="3"/>
  <c r="T49" i="3"/>
  <c r="T48" i="3"/>
  <c r="T47" i="3"/>
  <c r="T46" i="3"/>
  <c r="T45" i="3"/>
  <c r="T44" i="3"/>
  <c r="T43" i="3"/>
  <c r="T42" i="3"/>
  <c r="T41" i="3"/>
  <c r="T40" i="3"/>
  <c r="T39" i="3"/>
  <c r="T38" i="3"/>
  <c r="K7" i="6" s="1"/>
  <c r="T37" i="3"/>
  <c r="T36" i="3"/>
  <c r="T35" i="3"/>
  <c r="T34" i="3"/>
  <c r="T33" i="3"/>
  <c r="T32" i="3"/>
  <c r="T31" i="3"/>
  <c r="T30" i="3"/>
  <c r="T29" i="3"/>
  <c r="T28" i="3"/>
  <c r="T27" i="3"/>
  <c r="T26" i="3"/>
  <c r="T25" i="3"/>
  <c r="T24" i="3"/>
  <c r="T23" i="3"/>
  <c r="T22" i="3"/>
  <c r="T21" i="3"/>
  <c r="T20" i="3"/>
  <c r="T19" i="3"/>
  <c r="T18" i="3"/>
  <c r="T17" i="3"/>
  <c r="T16" i="3"/>
  <c r="T15" i="3"/>
  <c r="T14" i="3"/>
  <c r="T13" i="3"/>
  <c r="T12" i="3"/>
  <c r="T11" i="3"/>
  <c r="T10" i="3"/>
  <c r="T9" i="3"/>
  <c r="T8"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K8" i="6" l="1"/>
  <c r="AN258" i="2"/>
  <c r="D258" i="2"/>
  <c r="W258" i="2"/>
  <c r="C258" i="2"/>
  <c r="AR258" i="2"/>
  <c r="L188" i="2"/>
  <c r="AK258" i="2"/>
  <c r="AB258" i="2"/>
  <c r="AJ258" i="2"/>
  <c r="I224" i="2"/>
  <c r="L258" i="2"/>
  <c r="U258" i="2"/>
  <c r="AM258" i="2"/>
  <c r="AA275" i="2"/>
  <c r="AQ275" i="2"/>
  <c r="L292" i="2"/>
  <c r="T292" i="2"/>
  <c r="AB292" i="2"/>
  <c r="AR292" i="2"/>
  <c r="AE258" i="2"/>
  <c r="E258" i="2"/>
  <c r="N258" i="2"/>
  <c r="X258" i="2"/>
  <c r="AF258" i="2"/>
  <c r="AO258" i="2"/>
  <c r="U275" i="2"/>
  <c r="AC275" i="2"/>
  <c r="AK275" i="2"/>
  <c r="AS275" i="2"/>
  <c r="G258" i="2"/>
  <c r="G188" i="2"/>
  <c r="G190" i="2" s="1"/>
  <c r="O224" i="2"/>
  <c r="F258" i="2"/>
  <c r="O258" i="2"/>
  <c r="Y258" i="2"/>
  <c r="AG258" i="2"/>
  <c r="AQ258" i="2"/>
  <c r="Q258" i="2"/>
  <c r="E190" i="2"/>
  <c r="M258" i="2"/>
  <c r="K207" i="2"/>
  <c r="AO241" i="2"/>
  <c r="H258" i="2"/>
  <c r="P258" i="2"/>
  <c r="Z258" i="2"/>
  <c r="AH258" i="2"/>
  <c r="Q188" i="2"/>
  <c r="Q190" i="2" s="1"/>
  <c r="AA188" i="2"/>
  <c r="AA190" i="2" s="1"/>
  <c r="AK188" i="2"/>
  <c r="AK190" i="2" s="1"/>
  <c r="AP188" i="2"/>
  <c r="AP190" i="2" s="1"/>
  <c r="V258" i="2"/>
  <c r="F28" i="1"/>
  <c r="I28" i="1" s="1"/>
  <c r="I258" i="2"/>
  <c r="R258" i="2"/>
  <c r="AA258" i="2"/>
  <c r="AI258" i="2"/>
  <c r="AS258" i="2"/>
  <c r="AD258" i="2"/>
  <c r="J258" i="2"/>
  <c r="S258" i="2"/>
  <c r="AT258" i="2"/>
  <c r="AP258" i="2"/>
  <c r="B258" i="2"/>
  <c r="K258" i="2"/>
  <c r="AC258" i="2"/>
  <c r="AL258" i="2"/>
  <c r="V188" i="2"/>
  <c r="V190" i="2" s="1"/>
  <c r="AF188" i="2"/>
  <c r="AF190" i="2" s="1"/>
  <c r="AS207" i="2"/>
  <c r="M275" i="2"/>
  <c r="AJ292" i="2"/>
  <c r="AB224" i="2"/>
  <c r="F275" i="2"/>
  <c r="N275" i="2"/>
  <c r="V275" i="2"/>
  <c r="AD275" i="2"/>
  <c r="AL275" i="2"/>
  <c r="AT275" i="2"/>
  <c r="E292" i="2"/>
  <c r="M292" i="2"/>
  <c r="U292" i="2"/>
  <c r="AC292" i="2"/>
  <c r="AK292" i="2"/>
  <c r="AS292" i="2"/>
  <c r="E275" i="2"/>
  <c r="D292" i="2"/>
  <c r="AC224" i="2"/>
  <c r="G275" i="2"/>
  <c r="O275" i="2"/>
  <c r="W275" i="2"/>
  <c r="AE275" i="2"/>
  <c r="AM275" i="2"/>
  <c r="F292" i="2"/>
  <c r="N292" i="2"/>
  <c r="V292" i="2"/>
  <c r="AD292" i="2"/>
  <c r="AL292" i="2"/>
  <c r="AT292" i="2"/>
  <c r="AD224" i="2"/>
  <c r="H275" i="2"/>
  <c r="P275" i="2"/>
  <c r="X275" i="2"/>
  <c r="AF275" i="2"/>
  <c r="AN275" i="2"/>
  <c r="B188" i="2"/>
  <c r="B190" i="2" s="1"/>
  <c r="G292" i="2"/>
  <c r="O292" i="2"/>
  <c r="W292" i="2"/>
  <c r="AE292" i="2"/>
  <c r="AM292" i="2"/>
  <c r="AE224" i="2"/>
  <c r="I275" i="2"/>
  <c r="Q275" i="2"/>
  <c r="Y275" i="2"/>
  <c r="AG275" i="2"/>
  <c r="AO275" i="2"/>
  <c r="H292" i="2"/>
  <c r="P292" i="2"/>
  <c r="X292" i="2"/>
  <c r="AF292" i="2"/>
  <c r="AN292" i="2"/>
  <c r="AQ224" i="2"/>
  <c r="AR224" i="2"/>
  <c r="B275" i="2"/>
  <c r="J275" i="2"/>
  <c r="R275" i="2"/>
  <c r="Z275" i="2"/>
  <c r="AH275" i="2"/>
  <c r="AP275" i="2"/>
  <c r="I292" i="2"/>
  <c r="Q292" i="2"/>
  <c r="Y292" i="2"/>
  <c r="AG292" i="2"/>
  <c r="AO292" i="2"/>
  <c r="AJ224" i="2"/>
  <c r="AS224" i="2"/>
  <c r="W224" i="2"/>
  <c r="C275" i="2"/>
  <c r="K275" i="2"/>
  <c r="S275" i="2"/>
  <c r="AI275" i="2"/>
  <c r="J292" i="2"/>
  <c r="R292" i="2"/>
  <c r="Z292" i="2"/>
  <c r="AH292" i="2"/>
  <c r="AP292" i="2"/>
  <c r="AI224" i="2"/>
  <c r="C224" i="2"/>
  <c r="F23" i="1"/>
  <c r="I23" i="1" s="1"/>
  <c r="AT224" i="2"/>
  <c r="D275" i="2"/>
  <c r="L275" i="2"/>
  <c r="T275" i="2"/>
  <c r="AB275" i="2"/>
  <c r="AJ275" i="2"/>
  <c r="AR275" i="2"/>
  <c r="C292" i="2"/>
  <c r="K292" i="2"/>
  <c r="S292" i="2"/>
  <c r="AA292" i="2"/>
  <c r="AI292" i="2"/>
  <c r="AQ292" i="2"/>
  <c r="AH224" i="2"/>
  <c r="F16" i="1"/>
  <c r="I16" i="1" s="1"/>
  <c r="CU54" i="3"/>
  <c r="B292" i="2"/>
  <c r="CO54" i="3"/>
  <c r="V156" i="2"/>
  <c r="AQ241" i="2"/>
  <c r="V241" i="2"/>
  <c r="Q241" i="2"/>
  <c r="AP241" i="2"/>
  <c r="CC54" i="3"/>
  <c r="AD241" i="2"/>
  <c r="AL241" i="2"/>
  <c r="CI54" i="3"/>
  <c r="M224" i="2"/>
  <c r="L224" i="2"/>
  <c r="E224" i="2"/>
  <c r="F224" i="2"/>
  <c r="T224" i="2"/>
  <c r="U224" i="2"/>
  <c r="AK224" i="2"/>
  <c r="BW54" i="3"/>
  <c r="G224" i="2"/>
  <c r="S224" i="2"/>
  <c r="K224" i="2"/>
  <c r="AP224" i="2"/>
  <c r="D224" i="2"/>
  <c r="N224" i="2"/>
  <c r="V224" i="2"/>
  <c r="AL224" i="2"/>
  <c r="AM224" i="2"/>
  <c r="R224" i="2"/>
  <c r="AF224" i="2"/>
  <c r="Z224" i="2"/>
  <c r="J224" i="2"/>
  <c r="AA224" i="2"/>
  <c r="P224" i="2"/>
  <c r="X224" i="2"/>
  <c r="AN224" i="2"/>
  <c r="H224" i="2"/>
  <c r="Q224" i="2"/>
  <c r="Y224" i="2"/>
  <c r="AG224" i="2"/>
  <c r="AO224" i="2"/>
  <c r="B224" i="2"/>
  <c r="AR207" i="2"/>
  <c r="W207" i="2"/>
  <c r="Y207" i="2"/>
  <c r="X207" i="2"/>
  <c r="R207" i="2"/>
  <c r="BP54" i="3"/>
  <c r="I207" i="2"/>
  <c r="AT207" i="2"/>
  <c r="AD207" i="2"/>
  <c r="U207" i="2"/>
  <c r="AQ207" i="2"/>
  <c r="M283" i="2"/>
  <c r="D21" i="1" s="1"/>
  <c r="H21" i="1" s="1"/>
  <c r="H37" i="1" s="1"/>
  <c r="BD54" i="3"/>
  <c r="AO173" i="2"/>
  <c r="T173" i="2"/>
  <c r="AT190" i="2"/>
  <c r="X190" i="2"/>
  <c r="O190" i="2"/>
  <c r="AM190" i="2"/>
  <c r="Z190" i="2"/>
  <c r="P190" i="2"/>
  <c r="AL190" i="2"/>
  <c r="R190" i="2"/>
  <c r="W190" i="2"/>
  <c r="AH190" i="2"/>
  <c r="AR190" i="2"/>
  <c r="C190" i="2"/>
  <c r="N190" i="2"/>
  <c r="D190" i="2"/>
  <c r="F190" i="2"/>
  <c r="L190" i="2"/>
  <c r="M266" i="2"/>
  <c r="D26" i="1" s="1"/>
  <c r="M249" i="2"/>
  <c r="D27" i="1" s="1"/>
  <c r="H27" i="1" s="1"/>
  <c r="AS241" i="2"/>
  <c r="W241" i="2"/>
  <c r="AT241" i="2"/>
  <c r="AM241" i="2"/>
  <c r="N241" i="2"/>
  <c r="AN241" i="2"/>
  <c r="O241" i="2"/>
  <c r="P241" i="2"/>
  <c r="X241" i="2"/>
  <c r="Y241" i="2"/>
  <c r="F241" i="2"/>
  <c r="I241" i="2"/>
  <c r="H241" i="2"/>
  <c r="G241" i="2"/>
  <c r="C241" i="2"/>
  <c r="E241" i="2"/>
  <c r="AB190" i="2"/>
  <c r="AG190" i="2"/>
  <c r="H190" i="2"/>
  <c r="S190" i="2"/>
  <c r="AC190" i="2"/>
  <c r="AD190" i="2"/>
  <c r="J190" i="2"/>
  <c r="T190" i="2"/>
  <c r="AE190" i="2"/>
  <c r="Y190" i="2"/>
  <c r="K190" i="2"/>
  <c r="U190" i="2"/>
  <c r="M190" i="2"/>
  <c r="AI190" i="2"/>
  <c r="AJ190" i="2"/>
  <c r="AO190" i="2"/>
  <c r="I190" i="2"/>
  <c r="AS190" i="2"/>
  <c r="AQ190" i="2"/>
  <c r="AN190" i="2"/>
  <c r="BJ54" i="3"/>
  <c r="B241" i="2"/>
  <c r="J241" i="2"/>
  <c r="R241" i="2"/>
  <c r="Z241" i="2"/>
  <c r="AH241" i="2"/>
  <c r="AI241" i="2"/>
  <c r="AE241" i="2"/>
  <c r="K241" i="2"/>
  <c r="S241" i="2"/>
  <c r="AA241" i="2"/>
  <c r="D241" i="2"/>
  <c r="L241" i="2"/>
  <c r="T241" i="2"/>
  <c r="AB241" i="2"/>
  <c r="AJ241" i="2"/>
  <c r="AR241" i="2"/>
  <c r="AK241" i="2"/>
  <c r="AF241" i="2"/>
  <c r="AG241" i="2"/>
  <c r="M241" i="2"/>
  <c r="U241" i="2"/>
  <c r="AC241" i="2"/>
  <c r="M232" i="2"/>
  <c r="D22" i="1" s="1"/>
  <c r="AD156" i="2"/>
  <c r="AX54" i="3"/>
  <c r="M215" i="2"/>
  <c r="D9" i="1" s="1"/>
  <c r="AO207" i="2"/>
  <c r="O207" i="2"/>
  <c r="AP207" i="2"/>
  <c r="P207" i="2"/>
  <c r="V207" i="2"/>
  <c r="Q207" i="2"/>
  <c r="AG207" i="2"/>
  <c r="N207" i="2"/>
  <c r="AL207" i="2"/>
  <c r="AK207" i="2"/>
  <c r="AM207" i="2"/>
  <c r="AN207" i="2"/>
  <c r="Z207" i="2"/>
  <c r="AH207" i="2"/>
  <c r="AI207" i="2"/>
  <c r="AF207" i="2"/>
  <c r="L207" i="2"/>
  <c r="T207" i="2"/>
  <c r="AB207" i="2"/>
  <c r="AJ207" i="2"/>
  <c r="AC207" i="2"/>
  <c r="AE207" i="2"/>
  <c r="S207" i="2"/>
  <c r="AA207" i="2"/>
  <c r="M207" i="2"/>
  <c r="E207" i="2"/>
  <c r="F207" i="2"/>
  <c r="G207" i="2"/>
  <c r="H207" i="2"/>
  <c r="B207" i="2"/>
  <c r="J207" i="2"/>
  <c r="C207" i="2"/>
  <c r="D207" i="2"/>
  <c r="M198" i="2"/>
  <c r="D11" i="1" s="1"/>
  <c r="G139" i="2"/>
  <c r="N139" i="2"/>
  <c r="M181" i="2"/>
  <c r="D13" i="1" s="1"/>
  <c r="H13" i="1" s="1"/>
  <c r="I122" i="2"/>
  <c r="P122" i="2"/>
  <c r="Q122" i="2"/>
  <c r="T122" i="2"/>
  <c r="X122" i="2"/>
  <c r="Y122" i="2"/>
  <c r="AF122" i="2"/>
  <c r="AG122" i="2"/>
  <c r="AH122" i="2"/>
  <c r="AN122" i="2"/>
  <c r="AO122" i="2"/>
  <c r="AR122" i="2"/>
  <c r="AS122" i="2"/>
  <c r="AT122" i="2"/>
  <c r="AG139" i="2"/>
  <c r="W139" i="2"/>
  <c r="Y139" i="2"/>
  <c r="E156" i="2"/>
  <c r="P173" i="2"/>
  <c r="Q173" i="2"/>
  <c r="M173" i="2"/>
  <c r="AM122" i="2"/>
  <c r="AE122" i="2"/>
  <c r="AD122" i="2"/>
  <c r="AC122" i="2"/>
  <c r="W122" i="2"/>
  <c r="O122" i="2"/>
  <c r="N122" i="2"/>
  <c r="M122" i="2"/>
  <c r="H122" i="2"/>
  <c r="G122" i="2"/>
  <c r="F122" i="2"/>
  <c r="AQ122" i="2"/>
  <c r="AP122" i="2"/>
  <c r="AL122" i="2"/>
  <c r="AK122" i="2"/>
  <c r="AJ122" i="2"/>
  <c r="AI122" i="2"/>
  <c r="AB122" i="2"/>
  <c r="AA122" i="2"/>
  <c r="Z122" i="2"/>
  <c r="V122" i="2"/>
  <c r="U122" i="2"/>
  <c r="S122" i="2"/>
  <c r="R122" i="2"/>
  <c r="L122" i="2"/>
  <c r="K122" i="2"/>
  <c r="J122" i="2"/>
  <c r="E122" i="2"/>
  <c r="D122" i="2"/>
  <c r="C122" i="2"/>
  <c r="B122" i="2"/>
  <c r="AF173" i="2"/>
  <c r="O173" i="2"/>
  <c r="AG173" i="2"/>
  <c r="AP173" i="2"/>
  <c r="AQ173" i="2"/>
  <c r="V173" i="2"/>
  <c r="Y173" i="2"/>
  <c r="U173" i="2"/>
  <c r="X173" i="2"/>
  <c r="AR173" i="2"/>
  <c r="AS173" i="2"/>
  <c r="W173" i="2"/>
  <c r="AE173" i="2"/>
  <c r="AC173" i="2"/>
  <c r="AT173" i="2"/>
  <c r="AJ173" i="2"/>
  <c r="AD173" i="2"/>
  <c r="AK173" i="2"/>
  <c r="AL173" i="2"/>
  <c r="AM173" i="2"/>
  <c r="AN173" i="2"/>
  <c r="N173" i="2"/>
  <c r="R173" i="2"/>
  <c r="Z173" i="2"/>
  <c r="AH173" i="2"/>
  <c r="K173" i="2"/>
  <c r="S173" i="2"/>
  <c r="AA173" i="2"/>
  <c r="AI173" i="2"/>
  <c r="L173" i="2"/>
  <c r="AB173" i="2"/>
  <c r="J173" i="2"/>
  <c r="I173" i="2"/>
  <c r="H173" i="2"/>
  <c r="F173" i="2"/>
  <c r="E173" i="2"/>
  <c r="D173" i="2"/>
  <c r="C173" i="2"/>
  <c r="G173" i="2"/>
  <c r="B173" i="2"/>
  <c r="M164" i="2"/>
  <c r="D18" i="1" s="1"/>
  <c r="AT156" i="2"/>
  <c r="AQ156" i="2"/>
  <c r="AS156" i="2"/>
  <c r="I156" i="2"/>
  <c r="AL156" i="2"/>
  <c r="W156" i="2"/>
  <c r="AR156" i="2"/>
  <c r="N156" i="2"/>
  <c r="F156" i="2"/>
  <c r="T156" i="2"/>
  <c r="AG156" i="2"/>
  <c r="AI156" i="2"/>
  <c r="AJ156" i="2"/>
  <c r="Y156" i="2"/>
  <c r="C156" i="2"/>
  <c r="S156" i="2"/>
  <c r="K156" i="2"/>
  <c r="Q156" i="2"/>
  <c r="AA156" i="2"/>
  <c r="G156" i="2"/>
  <c r="O156" i="2"/>
  <c r="AE156" i="2"/>
  <c r="AM156" i="2"/>
  <c r="H156" i="2"/>
  <c r="P156" i="2"/>
  <c r="X156" i="2"/>
  <c r="AF156" i="2"/>
  <c r="AN156" i="2"/>
  <c r="AO156" i="2"/>
  <c r="B156" i="2"/>
  <c r="J156" i="2"/>
  <c r="R156" i="2"/>
  <c r="Z156" i="2"/>
  <c r="AH156" i="2"/>
  <c r="AP156" i="2"/>
  <c r="D156" i="2"/>
  <c r="L156" i="2"/>
  <c r="AB156" i="2"/>
  <c r="M156" i="2"/>
  <c r="U156" i="2"/>
  <c r="AC156" i="2"/>
  <c r="AK156" i="2"/>
  <c r="M147" i="2"/>
  <c r="D25" i="1" s="1"/>
  <c r="AT139" i="2"/>
  <c r="AE139" i="2"/>
  <c r="AJ139" i="2"/>
  <c r="AP139" i="2"/>
  <c r="AM139" i="2"/>
  <c r="AH139" i="2"/>
  <c r="AO139" i="2"/>
  <c r="AR139" i="2"/>
  <c r="AS139" i="2"/>
  <c r="V139" i="2"/>
  <c r="O139" i="2"/>
  <c r="AQ139" i="2"/>
  <c r="AF139" i="2"/>
  <c r="AN139" i="2"/>
  <c r="AK139" i="2"/>
  <c r="AL139" i="2"/>
  <c r="AI139" i="2"/>
  <c r="Z139" i="2"/>
  <c r="AA139" i="2"/>
  <c r="AB139" i="2"/>
  <c r="AC139" i="2"/>
  <c r="AD139" i="2"/>
  <c r="K139" i="2"/>
  <c r="X139" i="2"/>
  <c r="T139" i="2"/>
  <c r="U139" i="2"/>
  <c r="S139" i="2"/>
  <c r="P139" i="2"/>
  <c r="Q139" i="2"/>
  <c r="R139" i="2"/>
  <c r="L139" i="2"/>
  <c r="M139" i="2"/>
  <c r="D139" i="2"/>
  <c r="B139" i="2"/>
  <c r="H139" i="2"/>
  <c r="I139" i="2"/>
  <c r="J139" i="2"/>
  <c r="C139" i="2"/>
  <c r="E139" i="2"/>
  <c r="F139" i="2"/>
  <c r="M130" i="2"/>
  <c r="D20" i="1" s="1"/>
  <c r="AF54" i="3"/>
  <c r="AR54" i="3"/>
  <c r="N54" i="3"/>
  <c r="B54" i="3"/>
  <c r="AL54" i="3"/>
  <c r="Z54" i="3"/>
  <c r="M113" i="2"/>
  <c r="D19" i="1" s="1"/>
  <c r="T54" i="3"/>
  <c r="H54" i="3"/>
  <c r="AT35" i="2"/>
  <c r="AS35" i="2"/>
  <c r="AR35" i="2"/>
  <c r="AQ35" i="2"/>
  <c r="AP35" i="2"/>
  <c r="AO35" i="2"/>
  <c r="AN35" i="2"/>
  <c r="AM35" i="2"/>
  <c r="AL35" i="2"/>
  <c r="AK35" i="2"/>
  <c r="AJ35" i="2"/>
  <c r="AI35" i="2"/>
  <c r="AH35" i="2"/>
  <c r="AG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B35"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E69" i="2"/>
  <c r="D69" i="2"/>
  <c r="C69" i="2"/>
  <c r="B69" i="2"/>
  <c r="K96" i="2"/>
  <c r="J96" i="2"/>
  <c r="I96" i="2"/>
  <c r="H96" i="2"/>
  <c r="G96" i="2"/>
  <c r="F96" i="2"/>
  <c r="E96" i="2"/>
  <c r="D96" i="2"/>
  <c r="C96" i="2"/>
  <c r="B96" i="2"/>
  <c r="B28" i="2"/>
  <c r="C28" i="2"/>
  <c r="D28" i="2"/>
  <c r="E28" i="2"/>
  <c r="F28" i="2"/>
  <c r="G28" i="2"/>
  <c r="H28" i="2"/>
  <c r="I28" i="2"/>
  <c r="J28" i="2"/>
  <c r="K28" i="2"/>
  <c r="B62" i="2"/>
  <c r="C62" i="2"/>
  <c r="D62" i="2"/>
  <c r="E62" i="2"/>
  <c r="F62" i="2"/>
  <c r="G62" i="2"/>
  <c r="H62" i="2"/>
  <c r="I62" i="2"/>
  <c r="J62" i="2"/>
  <c r="K62" i="2"/>
  <c r="K79" i="2"/>
  <c r="J79" i="2"/>
  <c r="I79" i="2"/>
  <c r="H79" i="2"/>
  <c r="G79" i="2"/>
  <c r="F79" i="2"/>
  <c r="E79" i="2"/>
  <c r="D79" i="2"/>
  <c r="C79" i="2"/>
  <c r="B79" i="2"/>
  <c r="K45" i="2"/>
  <c r="J45" i="2"/>
  <c r="I45" i="2"/>
  <c r="H45" i="2"/>
  <c r="G45" i="2"/>
  <c r="F45" i="2"/>
  <c r="E45" i="2"/>
  <c r="D45" i="2"/>
  <c r="C45" i="2"/>
  <c r="B45" i="2"/>
  <c r="K11" i="2"/>
  <c r="J11" i="2"/>
  <c r="I11" i="2"/>
  <c r="H11" i="2"/>
  <c r="G11" i="2"/>
  <c r="F11" i="2"/>
  <c r="E11" i="2"/>
  <c r="D11" i="2"/>
  <c r="C11" i="2"/>
  <c r="B11" i="2"/>
  <c r="AT88" i="2" l="1"/>
  <c r="O20" i="2"/>
  <c r="V20" i="2"/>
  <c r="AT54" i="2"/>
  <c r="AT105" i="2"/>
  <c r="V54" i="2"/>
  <c r="AF37" i="2"/>
  <c r="AR20" i="2"/>
  <c r="AL54" i="2"/>
  <c r="H26" i="1"/>
  <c r="H11" i="1"/>
  <c r="AD54" i="2"/>
  <c r="AL20" i="2"/>
  <c r="H9" i="1"/>
  <c r="G20" i="2"/>
  <c r="AQ54" i="2"/>
  <c r="AS54" i="2"/>
  <c r="H25" i="1"/>
  <c r="H22" i="1"/>
  <c r="H18" i="1"/>
  <c r="AV292" i="2"/>
  <c r="E21" i="1" s="1"/>
  <c r="G21" i="1" s="1"/>
  <c r="G37" i="1" s="1"/>
  <c r="AV275" i="2"/>
  <c r="E26" i="1" s="1"/>
  <c r="G26" i="1" s="1"/>
  <c r="AV258" i="2"/>
  <c r="E27" i="1" s="1"/>
  <c r="G27" i="1" s="1"/>
  <c r="AV241" i="2"/>
  <c r="E22" i="1" s="1"/>
  <c r="F22" i="1" s="1"/>
  <c r="I22" i="1" s="1"/>
  <c r="AV224" i="2"/>
  <c r="E9" i="1" s="1"/>
  <c r="G9" i="1" s="1"/>
  <c r="AV207" i="2"/>
  <c r="E11" i="1" s="1"/>
  <c r="G11" i="1" s="1"/>
  <c r="AV190" i="2"/>
  <c r="E13" i="1" s="1"/>
  <c r="G13" i="1" s="1"/>
  <c r="J20" i="2"/>
  <c r="R54" i="2"/>
  <c r="K54" i="2"/>
  <c r="AF54" i="2"/>
  <c r="AG54" i="2"/>
  <c r="AI54" i="2"/>
  <c r="Y54" i="2"/>
  <c r="B88" i="2"/>
  <c r="C88" i="2"/>
  <c r="D88" i="2"/>
  <c r="H88" i="2"/>
  <c r="J88" i="2"/>
  <c r="I88" i="2"/>
  <c r="G88" i="2"/>
  <c r="F88" i="2"/>
  <c r="E88" i="2"/>
  <c r="K88" i="2"/>
  <c r="L88" i="2"/>
  <c r="P88" i="2"/>
  <c r="R88" i="2"/>
  <c r="Q88" i="2"/>
  <c r="O88" i="2"/>
  <c r="N88" i="2"/>
  <c r="M88" i="2"/>
  <c r="S88" i="2"/>
  <c r="X88" i="2"/>
  <c r="Y88" i="2"/>
  <c r="W88" i="2"/>
  <c r="V88" i="2"/>
  <c r="U88" i="2"/>
  <c r="T88" i="2"/>
  <c r="Z88" i="2"/>
  <c r="AA88" i="2"/>
  <c r="AB88" i="2"/>
  <c r="AE88" i="2"/>
  <c r="AD88" i="2"/>
  <c r="AC88" i="2"/>
  <c r="AH88" i="2"/>
  <c r="AI88" i="2"/>
  <c r="AJ88" i="2"/>
  <c r="AG88" i="2"/>
  <c r="AF88" i="2"/>
  <c r="AN88" i="2"/>
  <c r="AM88" i="2"/>
  <c r="AL88" i="2"/>
  <c r="AK88" i="2"/>
  <c r="AP88" i="2"/>
  <c r="AQ88" i="2"/>
  <c r="AO88" i="2"/>
  <c r="AR88" i="2"/>
  <c r="AS88" i="2"/>
  <c r="B105" i="2"/>
  <c r="C105" i="2"/>
  <c r="D105" i="2"/>
  <c r="E105" i="2"/>
  <c r="F105" i="2"/>
  <c r="G105" i="2"/>
  <c r="H105" i="2"/>
  <c r="I105" i="2"/>
  <c r="J105" i="2"/>
  <c r="K105" i="2"/>
  <c r="L105" i="2"/>
  <c r="M105" i="2"/>
  <c r="N105" i="2"/>
  <c r="O105" i="2"/>
  <c r="P105" i="2"/>
  <c r="Q105" i="2"/>
  <c r="R105" i="2"/>
  <c r="S105" i="2"/>
  <c r="T105" i="2"/>
  <c r="U105" i="2"/>
  <c r="V105" i="2"/>
  <c r="W105" i="2"/>
  <c r="X105" i="2"/>
  <c r="Y105" i="2"/>
  <c r="Z105" i="2"/>
  <c r="AA105" i="2"/>
  <c r="AB105" i="2"/>
  <c r="AC105" i="2"/>
  <c r="AD105" i="2"/>
  <c r="AE105" i="2"/>
  <c r="AF105" i="2"/>
  <c r="AG105" i="2"/>
  <c r="AH105" i="2"/>
  <c r="AI105" i="2"/>
  <c r="AJ105" i="2"/>
  <c r="AK105" i="2"/>
  <c r="AL105" i="2"/>
  <c r="AM105" i="2"/>
  <c r="AN105" i="2"/>
  <c r="AO105" i="2"/>
  <c r="AP105" i="2"/>
  <c r="AQ105" i="2"/>
  <c r="AR105" i="2"/>
  <c r="AS105" i="2"/>
  <c r="D71" i="2"/>
  <c r="H71" i="2"/>
  <c r="I71" i="2"/>
  <c r="P71" i="2"/>
  <c r="W71" i="2"/>
  <c r="AE71" i="2"/>
  <c r="AI71" i="2"/>
  <c r="AM71" i="2"/>
  <c r="AR71" i="2"/>
  <c r="K37" i="2"/>
  <c r="N37" i="2"/>
  <c r="R37" i="2"/>
  <c r="S37" i="2"/>
  <c r="V37" i="2"/>
  <c r="Z37" i="2"/>
  <c r="AA37" i="2"/>
  <c r="AH37" i="2"/>
  <c r="AQ37" i="2"/>
  <c r="AV173" i="2"/>
  <c r="E18" i="1" s="1"/>
  <c r="F18" i="1" s="1"/>
  <c r="I18" i="1" s="1"/>
  <c r="AV156" i="2"/>
  <c r="E25" i="1" s="1"/>
  <c r="F25" i="1" s="1"/>
  <c r="I25" i="1" s="1"/>
  <c r="AV139" i="2"/>
  <c r="E20" i="1" s="1"/>
  <c r="F20" i="1" s="1"/>
  <c r="AV122" i="2"/>
  <c r="E19" i="1" s="1"/>
  <c r="G19" i="1" s="1"/>
  <c r="G34" i="1" s="1"/>
  <c r="J37" i="2"/>
  <c r="M45" i="2"/>
  <c r="D15" i="1" s="1"/>
  <c r="E54" i="2"/>
  <c r="H54" i="2"/>
  <c r="G54" i="2"/>
  <c r="M96" i="2"/>
  <c r="D17" i="1" s="1"/>
  <c r="X71" i="2"/>
  <c r="C37" i="2"/>
  <c r="AI37" i="2"/>
  <c r="AP54" i="2"/>
  <c r="AB20" i="2"/>
  <c r="Z20" i="2"/>
  <c r="AD20" i="2"/>
  <c r="AA20" i="2"/>
  <c r="Y71" i="2"/>
  <c r="AO71" i="2"/>
  <c r="T37" i="2"/>
  <c r="S54" i="2"/>
  <c r="AH54" i="2"/>
  <c r="I54" i="2"/>
  <c r="O71" i="2"/>
  <c r="B37" i="2"/>
  <c r="T20" i="2"/>
  <c r="S20" i="2"/>
  <c r="Y20" i="2"/>
  <c r="X20" i="2"/>
  <c r="AF71" i="2"/>
  <c r="AN71" i="2"/>
  <c r="AA54" i="2"/>
  <c r="AO54" i="2"/>
  <c r="P54" i="2"/>
  <c r="O54" i="2"/>
  <c r="M54" i="2"/>
  <c r="Q71" i="2"/>
  <c r="AG71" i="2"/>
  <c r="D37" i="2"/>
  <c r="L37" i="2"/>
  <c r="AB37" i="2"/>
  <c r="AJ37" i="2"/>
  <c r="AR37" i="2"/>
  <c r="AR54" i="2"/>
  <c r="AJ20" i="2"/>
  <c r="AI20" i="2"/>
  <c r="U54" i="2"/>
  <c r="W54" i="2"/>
  <c r="X54" i="2"/>
  <c r="M79" i="2"/>
  <c r="D24" i="1" s="1"/>
  <c r="B71" i="2"/>
  <c r="J71" i="2"/>
  <c r="R71" i="2"/>
  <c r="Z71" i="2"/>
  <c r="AH71" i="2"/>
  <c r="AP71" i="2"/>
  <c r="E37" i="2"/>
  <c r="M37" i="2"/>
  <c r="U37" i="2"/>
  <c r="AC37" i="2"/>
  <c r="AK37" i="2"/>
  <c r="AS37" i="2"/>
  <c r="AJ54" i="2"/>
  <c r="AG20" i="2"/>
  <c r="C54" i="2"/>
  <c r="Z54" i="2"/>
  <c r="I20" i="2"/>
  <c r="AS20" i="2"/>
  <c r="N20" i="2"/>
  <c r="K20" i="2"/>
  <c r="M20" i="2"/>
  <c r="L20" i="2"/>
  <c r="AN20" i="2"/>
  <c r="C71" i="2"/>
  <c r="AB54" i="2"/>
  <c r="AK20" i="2"/>
  <c r="G71" i="2"/>
  <c r="S71" i="2"/>
  <c r="F37" i="2"/>
  <c r="AP37" i="2"/>
  <c r="R20" i="2"/>
  <c r="AA71" i="2"/>
  <c r="AQ71" i="2"/>
  <c r="AD37" i="2"/>
  <c r="AQ20" i="2"/>
  <c r="AO20" i="2"/>
  <c r="AP20" i="2"/>
  <c r="T71" i="2"/>
  <c r="AJ71" i="2"/>
  <c r="G37" i="2"/>
  <c r="W37" i="2"/>
  <c r="AM37" i="2"/>
  <c r="T54" i="2"/>
  <c r="Q54" i="2"/>
  <c r="AC20" i="2"/>
  <c r="AK54" i="2"/>
  <c r="AN54" i="2"/>
  <c r="AM54" i="2"/>
  <c r="E71" i="2"/>
  <c r="M71" i="2"/>
  <c r="U71" i="2"/>
  <c r="AC71" i="2"/>
  <c r="AK71" i="2"/>
  <c r="AS71" i="2"/>
  <c r="H37" i="2"/>
  <c r="P37" i="2"/>
  <c r="X37" i="2"/>
  <c r="AN37" i="2"/>
  <c r="L54" i="2"/>
  <c r="Q20" i="2"/>
  <c r="B54" i="2"/>
  <c r="AE20" i="2"/>
  <c r="N54" i="2"/>
  <c r="U20" i="2"/>
  <c r="AE54" i="2"/>
  <c r="AC54" i="2"/>
  <c r="K71" i="2"/>
  <c r="AL37" i="2"/>
  <c r="AT37" i="2"/>
  <c r="P20" i="2"/>
  <c r="AF20" i="2"/>
  <c r="L71" i="2"/>
  <c r="AB71" i="2"/>
  <c r="O37" i="2"/>
  <c r="AE37" i="2"/>
  <c r="W20" i="2"/>
  <c r="J54" i="2"/>
  <c r="E20" i="2"/>
  <c r="F20" i="2"/>
  <c r="B20" i="2"/>
  <c r="D20" i="2"/>
  <c r="C20" i="2"/>
  <c r="AT20" i="2"/>
  <c r="F71" i="2"/>
  <c r="N71" i="2"/>
  <c r="V71" i="2"/>
  <c r="AD71" i="2"/>
  <c r="AL71" i="2"/>
  <c r="AT71" i="2"/>
  <c r="I37" i="2"/>
  <c r="Q37" i="2"/>
  <c r="Y37" i="2"/>
  <c r="AG37" i="2"/>
  <c r="AO37" i="2"/>
  <c r="D54" i="2"/>
  <c r="H20" i="2"/>
  <c r="AH20" i="2"/>
  <c r="F54" i="2"/>
  <c r="AM20" i="2"/>
  <c r="M62" i="2"/>
  <c r="D12" i="1" s="1"/>
  <c r="M11" i="2"/>
  <c r="D10" i="1" s="1"/>
  <c r="M28" i="2"/>
  <c r="D14" i="1" s="1"/>
  <c r="B8" i="6" l="1"/>
  <c r="B7" i="6"/>
  <c r="G22" i="1"/>
  <c r="F19" i="1"/>
  <c r="F21" i="1"/>
  <c r="I21" i="1" s="1"/>
  <c r="I37" i="1" s="1"/>
  <c r="G20" i="1"/>
  <c r="G25" i="1"/>
  <c r="F9" i="1"/>
  <c r="I9" i="1" s="1"/>
  <c r="I32" i="1" s="1"/>
  <c r="G18" i="1"/>
  <c r="H32" i="1"/>
  <c r="F27" i="1"/>
  <c r="I27" i="1" s="1"/>
  <c r="F13" i="1"/>
  <c r="I13" i="1" s="1"/>
  <c r="F11" i="1"/>
  <c r="I11" i="1" s="1"/>
  <c r="F26" i="1"/>
  <c r="I26" i="1" s="1"/>
  <c r="AV37" i="2"/>
  <c r="E14" i="1" s="1"/>
  <c r="G14" i="1" s="1"/>
  <c r="AV71" i="2"/>
  <c r="E12" i="1" s="1"/>
  <c r="G12" i="1" s="1"/>
  <c r="AV54" i="2"/>
  <c r="E15" i="1" s="1"/>
  <c r="G15" i="1" s="1"/>
  <c r="AV20" i="2"/>
  <c r="AV88" i="2"/>
  <c r="E24" i="1" s="1"/>
  <c r="G24" i="1" s="1"/>
  <c r="AV105" i="2"/>
  <c r="E17" i="1" s="1"/>
  <c r="G17" i="1" s="1"/>
  <c r="G36" i="1" l="1"/>
  <c r="G32" i="1"/>
  <c r="G35" i="1"/>
  <c r="F17" i="1"/>
  <c r="F24" i="1"/>
  <c r="F15" i="1"/>
  <c r="F14" i="1"/>
  <c r="F12" i="1"/>
  <c r="E10" i="1"/>
  <c r="G10" i="1" s="1"/>
  <c r="F5" i="4"/>
  <c r="C10" i="1" s="1"/>
  <c r="H10" i="1" s="1"/>
  <c r="H33" i="1" s="1"/>
  <c r="F6" i="4"/>
  <c r="C14" i="1" s="1"/>
  <c r="H14" i="1" s="1"/>
  <c r="F7" i="4"/>
  <c r="C15" i="1" s="1"/>
  <c r="F8" i="4"/>
  <c r="C12" i="1" s="1"/>
  <c r="H12" i="1" s="1"/>
  <c r="F10" i="4"/>
  <c r="C17" i="1" s="1"/>
  <c r="F11" i="4"/>
  <c r="C19" i="1" s="1"/>
  <c r="I19" i="1" s="1"/>
  <c r="I34" i="1" s="1"/>
  <c r="F12" i="4"/>
  <c r="C20" i="1" s="1"/>
  <c r="I20" i="1" s="1"/>
  <c r="F9" i="4"/>
  <c r="C24" i="1" s="1"/>
  <c r="G33" i="1" l="1"/>
  <c r="G31" i="1"/>
  <c r="I17" i="1"/>
  <c r="F10" i="1"/>
  <c r="I10" i="1" s="1"/>
  <c r="I33" i="1" s="1"/>
  <c r="I15" i="1"/>
  <c r="H15" i="1"/>
  <c r="H35" i="1" s="1"/>
  <c r="H19" i="1"/>
  <c r="H34" i="1" s="1"/>
  <c r="H20" i="1"/>
  <c r="I14" i="1"/>
  <c r="I12" i="1"/>
  <c r="H17" i="1"/>
  <c r="I24" i="1"/>
  <c r="H24" i="1"/>
  <c r="H36" i="1" l="1"/>
  <c r="I36" i="1"/>
  <c r="H31" i="1"/>
  <c r="I35" i="1"/>
  <c r="I31" i="1"/>
</calcChain>
</file>

<file path=xl/sharedStrings.xml><?xml version="1.0" encoding="utf-8"?>
<sst xmlns="http://schemas.openxmlformats.org/spreadsheetml/2006/main" count="2688" uniqueCount="218">
  <si>
    <t>Method</t>
  </si>
  <si>
    <t>IE total</t>
  </si>
  <si>
    <t>IE 2-body</t>
  </si>
  <si>
    <t>IE 3-body</t>
  </si>
  <si>
    <t>IE 2 body + 3 body</t>
  </si>
  <si>
    <t>(3-body/2-body)*100</t>
  </si>
  <si>
    <t>(IE 2-body/IE total)*100</t>
  </si>
  <si>
    <t>(IE 2 body + 3 body/IE total)*100</t>
  </si>
  <si>
    <t>tHCTH</t>
  </si>
  <si>
    <t>M06</t>
  </si>
  <si>
    <t>M062X</t>
  </si>
  <si>
    <t>BMK</t>
  </si>
  <si>
    <t>LC-wHPBE</t>
  </si>
  <si>
    <t>MN12SX</t>
  </si>
  <si>
    <t>B3LYP</t>
  </si>
  <si>
    <t>CAM-B3LYP</t>
  </si>
  <si>
    <t>TPSS</t>
  </si>
  <si>
    <t>BLYP</t>
  </si>
  <si>
    <t>M06L</t>
  </si>
  <si>
    <t>BP + L</t>
  </si>
  <si>
    <t>BP (BSSE)</t>
  </si>
  <si>
    <t>L (BSSE)</t>
  </si>
  <si>
    <t>tHCTH/aug-cc-pVDZ PCM solvent=water</t>
  </si>
  <si>
    <t>LD w/</t>
  </si>
  <si>
    <t>Ala</t>
  </si>
  <si>
    <t>Asp</t>
  </si>
  <si>
    <t>Glu</t>
  </si>
  <si>
    <t>His</t>
  </si>
  <si>
    <t>His2</t>
  </si>
  <si>
    <t>Lys</t>
  </si>
  <si>
    <t>Phe</t>
  </si>
  <si>
    <t>Phe2</t>
  </si>
  <si>
    <t>Phe3</t>
  </si>
  <si>
    <t>Pro</t>
  </si>
  <si>
    <t>Total</t>
  </si>
  <si>
    <t xml:space="preserve">LD  </t>
  </si>
  <si>
    <t>AA</t>
  </si>
  <si>
    <t>IE</t>
  </si>
  <si>
    <t>Ala-Asp</t>
  </si>
  <si>
    <t>Ala-Glu</t>
  </si>
  <si>
    <t>Ala-His</t>
  </si>
  <si>
    <t>Ala-His2</t>
  </si>
  <si>
    <t>Ala-Lys</t>
  </si>
  <si>
    <t>Ala-Phe</t>
  </si>
  <si>
    <t>Ala-Phe2</t>
  </si>
  <si>
    <t>Ala-Phe3</t>
  </si>
  <si>
    <t>Ala-Pro</t>
  </si>
  <si>
    <t>Asp-Glu</t>
  </si>
  <si>
    <t>Asp-His</t>
  </si>
  <si>
    <t>Asp-His2</t>
  </si>
  <si>
    <t>Asp-Lys</t>
  </si>
  <si>
    <t>Asp-Phe</t>
  </si>
  <si>
    <t>Asp-Phe2</t>
  </si>
  <si>
    <t>Asp-Phe3</t>
  </si>
  <si>
    <t>Asp-Pro</t>
  </si>
  <si>
    <t>Glu-His</t>
  </si>
  <si>
    <t>Glu-HIs2</t>
  </si>
  <si>
    <t>Glu-Lys</t>
  </si>
  <si>
    <t>Glu-Phe</t>
  </si>
  <si>
    <t>Glu-Phe2</t>
  </si>
  <si>
    <t>Glu-Phe3</t>
  </si>
  <si>
    <t>Glu-Pro</t>
  </si>
  <si>
    <t>His-His2</t>
  </si>
  <si>
    <t>His-Lys</t>
  </si>
  <si>
    <t>His-Phe</t>
  </si>
  <si>
    <t>His-Phe2</t>
  </si>
  <si>
    <t>His-Phe3</t>
  </si>
  <si>
    <t>His-Pro</t>
  </si>
  <si>
    <t>His2-Lys</t>
  </si>
  <si>
    <t>His2-Phe</t>
  </si>
  <si>
    <t>His2-Phe2</t>
  </si>
  <si>
    <t>His2-Phe3</t>
  </si>
  <si>
    <t>His2-Pro</t>
  </si>
  <si>
    <t>Lys-Phe</t>
  </si>
  <si>
    <t>Lys-Phe2</t>
  </si>
  <si>
    <t>Lys-Phe3</t>
  </si>
  <si>
    <t>Lys-Pro</t>
  </si>
  <si>
    <t>Phe-Phe2</t>
  </si>
  <si>
    <t>Phe-Phe3</t>
  </si>
  <si>
    <t>Phe-Pro</t>
  </si>
  <si>
    <t>Phe2-Phe3</t>
  </si>
  <si>
    <t>Phe2-Pro</t>
  </si>
  <si>
    <t>Phe3-Peo</t>
  </si>
  <si>
    <t>AA2</t>
  </si>
  <si>
    <t>ALL TERMS</t>
  </si>
  <si>
    <t>M06/aug-cc-pVDZ PCM solvent=water</t>
  </si>
  <si>
    <t>M062X/aug-cc-pVDZ PCM solvent=water</t>
  </si>
  <si>
    <t>Phe3-Pro</t>
  </si>
  <si>
    <t>BMK/aug-cc-pVDZ PCM solvent=water</t>
  </si>
  <si>
    <t>LC-wHPBE/aug-cc-pVDZ PCM solvent=water</t>
  </si>
  <si>
    <t>MN12SX/aug-cc-pVDZ PCM solvent=water</t>
  </si>
  <si>
    <t>B3LYP/aug-cc-pVDZ PCM solvent=water</t>
  </si>
  <si>
    <t>CAM-B3LYP/aug-cc-pVDZ PCM solvent=water</t>
  </si>
  <si>
    <t>TPSS/aug-cc-pVDZ PCM solvent=water</t>
  </si>
  <si>
    <t>BLYP/aug-cc-pVDZ PCM solvent=water</t>
  </si>
  <si>
    <t>tHCTH/aug-cc-pVDZ PCM solvent=water, 2-body BSSE</t>
  </si>
  <si>
    <t>M06/aug-cc-pVDZ PCM solvent=water, 2-body BSSE</t>
  </si>
  <si>
    <t>M062X/aug-cc-pVDZ PCM solvent=water, 2-body BSSE</t>
  </si>
  <si>
    <t>BMK/aug-cc-pVDZ PCM solvent=water, 2-body BSSE</t>
  </si>
  <si>
    <t>LC-wHPBE/aug-cc-pVDZ PCM solvent=water, 2-body BSSE</t>
  </si>
  <si>
    <t>MN12SX/aug-cc-pVDZ PCM solvent=water, 2-body BSSE</t>
  </si>
  <si>
    <t>B3LYP/aug-cc-pVDZ PCM solvent=water, 2-body BSSE</t>
  </si>
  <si>
    <t>CAM-B3LYP/aug-cc-pVDZ PCM solvent=water, 2-body BSSE</t>
  </si>
  <si>
    <t>TPSS/aug-cc-pVDZ PCM solvent=water, 2-body BSSE</t>
  </si>
  <si>
    <t>BLYP/aug-cc-pVDZ PCM solvent=water, 2-body BSSE</t>
  </si>
  <si>
    <t>Pair</t>
  </si>
  <si>
    <t>Complexation E</t>
  </si>
  <si>
    <t>AA1</t>
  </si>
  <si>
    <t>Glu-His2</t>
  </si>
  <si>
    <t>His2-Ph2</t>
  </si>
  <si>
    <t>SUM</t>
  </si>
  <si>
    <t>M06L/aug-cc-pVDZ PCM solvent=water</t>
  </si>
  <si>
    <t>M06L/aug-cc-pVDZ PCM solvent=water, 2-body BSSE</t>
  </si>
  <si>
    <t>tHCTHhyb/aug-cc-pVDZ PCM solvent=water, 2-body BSSE</t>
  </si>
  <si>
    <t>tHCTHhyb/aug-cc-pVDZ PCM solvent=water</t>
  </si>
  <si>
    <t>tHCTHhyb</t>
  </si>
  <si>
    <t>HCTH/aug-cc-pVDZ PCM solvent=water</t>
  </si>
  <si>
    <t>HCTH</t>
  </si>
  <si>
    <t>PBE</t>
  </si>
  <si>
    <t>PBE/aug-cc-pVDZ PCM solvent=water</t>
  </si>
  <si>
    <t>HCTH/aug-cc-pVDZ PCM solvent=water, 2-body BSSE</t>
  </si>
  <si>
    <t>PBE/aug-cc-pVDZ PCM solvent=water, 2-body BSSE</t>
  </si>
  <si>
    <t>HF</t>
  </si>
  <si>
    <t>HF/aug-cc-pVDZ PCM solvent=water</t>
  </si>
  <si>
    <t>SVWN/aug-cc-pVDZ PCM solvent=water</t>
  </si>
  <si>
    <t>HF/aug-cc-pVDZ PCM solvent=water, 2-body BSSE</t>
  </si>
  <si>
    <t>SVWN/aug-cc-pVDZ PCM solvent=water, 2-body BSSE</t>
  </si>
  <si>
    <t>SVWN</t>
  </si>
  <si>
    <t>CAM-B3LYP-D3</t>
  </si>
  <si>
    <t>CAM-B3YP-D3BJ/aug-cc-pVDZ PCM solvent=water</t>
  </si>
  <si>
    <t>CAM-B3LYP-D3BJ/aug-cc-pVDZ PCM solvent=water, 2-body BSSE</t>
  </si>
  <si>
    <t>CAM-B3LYP-D3BJ</t>
  </si>
  <si>
    <t>Average</t>
  </si>
  <si>
    <t>BMK/aug-cc-pVDZ, Solvated, full BSSE:</t>
  </si>
  <si>
    <t>Diff from Pairwise</t>
  </si>
  <si>
    <t>BMK/aug-cc-pVDZ, Solvated, No BSSE:</t>
  </si>
  <si>
    <t>BMK/aug-cc-pVDZ solvent=water, pairwise BSSE</t>
  </si>
  <si>
    <t>D from no BSSE</t>
  </si>
  <si>
    <t>tHCTH/aug-cc-pVDZ, Solvated, No BSSE:</t>
  </si>
  <si>
    <t>tHCTH/aug-cc-pVDZ solvent=water, pairwise BSSE</t>
  </si>
  <si>
    <t>tHCTH/aug-cc-pVDZ, Solvated, full BSSE:</t>
  </si>
  <si>
    <t>Average D</t>
  </si>
  <si>
    <t>times no BSSE</t>
  </si>
  <si>
    <t>times pairwise BSSE</t>
  </si>
  <si>
    <t>ld-phe core time (minutes)</t>
  </si>
  <si>
    <t>PBE1PBE</t>
  </si>
  <si>
    <t>PBE1PBE/aug-cc-pVDZ PCM solvent=water</t>
  </si>
  <si>
    <t>M06L/6-31G* PCM solvent=water</t>
  </si>
  <si>
    <t>PBE1PBE/aug-cc-pVDZ PCM solvent=water, 2-body BSSE</t>
  </si>
  <si>
    <t>M06L/6-31G* PCM solvent=water, 2-body BSSE</t>
  </si>
  <si>
    <t>Merz</t>
  </si>
  <si>
    <t>M062X-D3</t>
  </si>
  <si>
    <t>M062X-D3/aug-cc-pvdz PCM solvent=water</t>
  </si>
  <si>
    <t>M062X-D3/aug-cc-pvdz PCM solvent=water, 2-body BSSE</t>
  </si>
  <si>
    <t>M06L/6-31G*, Solvated, No BSSE:</t>
  </si>
  <si>
    <t>M06L/6-31G*, solvent=water, pairwise BSSE</t>
  </si>
  <si>
    <t>M06L/6-31G*, Solvated, full BSSE:</t>
  </si>
  <si>
    <t>times  no BSSE</t>
  </si>
  <si>
    <t>Average GGA</t>
  </si>
  <si>
    <t>Average MGGA</t>
  </si>
  <si>
    <t>Average GGA-H</t>
  </si>
  <si>
    <t>Average MGGA-H</t>
  </si>
  <si>
    <t>Average RS</t>
  </si>
  <si>
    <t>Average +D</t>
  </si>
  <si>
    <t>His2-Lys-Phe3</t>
  </si>
  <si>
    <t>LD</t>
  </si>
  <si>
    <t>AA3</t>
  </si>
  <si>
    <t>Complexation</t>
  </si>
  <si>
    <t>Full 4B term</t>
  </si>
  <si>
    <t>Lys-Phe2-Phe3</t>
  </si>
  <si>
    <t>Full 3B term</t>
  </si>
  <si>
    <t>File Name:</t>
  </si>
  <si>
    <t>Version:</t>
  </si>
  <si>
    <t>V1.0</t>
  </si>
  <si>
    <t>Date:</t>
  </si>
  <si>
    <t>Tab</t>
  </si>
  <si>
    <t>Title</t>
  </si>
  <si>
    <t>Brief description</t>
  </si>
  <si>
    <t>Report section</t>
  </si>
  <si>
    <t>Acronyms</t>
  </si>
  <si>
    <t>Variables</t>
  </si>
  <si>
    <t>Hartree-Fock</t>
  </si>
  <si>
    <t>Pairwise additivity Cafiero 2023</t>
  </si>
  <si>
    <t>S1. IEs</t>
  </si>
  <si>
    <t>Ligand-protein interaction energies (IEs) calculated in three ways with eighteen DFT methods. All values in kcal/mol.</t>
  </si>
  <si>
    <r>
      <t>Table S1. Ligand-protein interaction energies (IEs) calculated in three ways with eighteen DFT methods. IE tot  = E</t>
    </r>
    <r>
      <rPr>
        <b/>
        <vertAlign val="subscript"/>
        <sz val="11"/>
        <color theme="1"/>
        <rFont val="Calibri"/>
        <family val="2"/>
        <scheme val="minor"/>
      </rPr>
      <t xml:space="preserve">P+L </t>
    </r>
    <r>
      <rPr>
        <b/>
        <sz val="11"/>
        <color theme="1"/>
        <rFont val="Calibri"/>
        <family val="2"/>
        <scheme val="minor"/>
      </rPr>
      <t>– E</t>
    </r>
    <r>
      <rPr>
        <b/>
        <vertAlign val="subscript"/>
        <sz val="11"/>
        <color theme="1"/>
        <rFont val="Calibri"/>
        <family val="2"/>
        <scheme val="minor"/>
      </rPr>
      <t>P</t>
    </r>
    <r>
      <rPr>
        <b/>
        <sz val="11"/>
        <color theme="1"/>
        <rFont val="Calibri"/>
        <family val="2"/>
        <scheme val="minor"/>
      </rPr>
      <t xml:space="preserve"> – E</t>
    </r>
    <r>
      <rPr>
        <b/>
        <vertAlign val="subscript"/>
        <sz val="11"/>
        <color theme="1"/>
        <rFont val="Calibri"/>
        <family val="2"/>
        <scheme val="minor"/>
      </rPr>
      <t xml:space="preserve">L. </t>
    </r>
    <r>
      <rPr>
        <b/>
        <sz val="11"/>
        <color theme="1"/>
        <rFont val="Calibri"/>
        <family val="2"/>
        <scheme val="minor"/>
      </rPr>
      <t>All values in kcal/mol.</t>
    </r>
  </si>
  <si>
    <t>S2. Total IEs</t>
  </si>
  <si>
    <t>Individual components for calculating the total Interaction energies for eighteen DFT methods. DFT/aug-cc-pVDZ with PCM solvent=water. IE tot  = EP+L – EP – EL. All values in kcal/mol.</t>
  </si>
  <si>
    <t>BP</t>
  </si>
  <si>
    <t>Binding pocket</t>
  </si>
  <si>
    <t>S3. 2B + 3B terms</t>
  </si>
  <si>
    <t>Table S2. Individual components for calculating the total Interaction energies for eighteen DFT methods. DFT/aug-cc-pVDZ with PCM solvent=water. IE tot  = EP+L – EP – EL. All values in kcal/mol.</t>
  </si>
  <si>
    <t>Individual components for calculating the two and three body Interaction energies for eighteen DFT methods. PCM solvent=water. All values in kcal/mol.</t>
  </si>
  <si>
    <t>Table S3. Individual components for calculating the two and three body Interaction energies for eighteen DFT methods. PCM solvent=water. All values in kcal/mol.</t>
  </si>
  <si>
    <t>S4. PAIRS</t>
  </si>
  <si>
    <t>Individual components for calculating the two body Interaction energies (not including L-DOPA) needed for calculating the three-body interactions for eighteen DFT methods. PCM solvent=water. All values in kcal/mol.</t>
  </si>
  <si>
    <t>Table S4. Individual components for calculating the two body Interaction energies (not including L-DOPA) needed for calculating the three-body interactions for eighteen DFT methods. PCM solvent=water. All values in kcal/mol.</t>
  </si>
  <si>
    <t>S5. Full BSSE</t>
  </si>
  <si>
    <r>
      <t xml:space="preserve">Comparison of full counterpoise-corrections to basis set superposition errors (BSSE) to ‘local’ counterpoise-corrections to BSSE and no counterpoise corrections for BSSE for a GGA, meta-GGA and global hybrid meta-GGA DFT method. Basis set is aug-cc-pVDZ for BMK and </t>
    </r>
    <r>
      <rPr>
        <sz val="11"/>
        <color theme="1"/>
        <rFont val="Symbol"/>
        <family val="1"/>
        <charset val="2"/>
      </rPr>
      <t>t</t>
    </r>
    <r>
      <rPr>
        <sz val="11"/>
        <color theme="1"/>
        <rFont val="Calibri"/>
        <family val="2"/>
        <scheme val="minor"/>
      </rPr>
      <t>HCTH and 6-31G* for M06L. final column is the core-time for a full interaction energy calculation between L-DOPA and Phe142. Energy values in kcal/mol and time in minutes.</t>
    </r>
  </si>
  <si>
    <t>S5. Comparison of full counterpoise-corrections to basis set superposition errors (BSSE) to ‘local’ counterpoise-corrections to BSSE and no counterpoise corrections for BSSE for a GGA, meta-GGA and global hybrid meta-GGA DFT method. Basis set is aug-cc-pVDZ for BMK and tHCTH and 6-31G* for M06L. final column is the core-time for a full interaction energy calculation between L-DOPA and Phe142. Energy values in kcal/mol and time in minutes.</t>
  </si>
  <si>
    <t>S6. 4 BODY</t>
  </si>
  <si>
    <t>PCM</t>
  </si>
  <si>
    <t>Polarizable Continuum Model</t>
  </si>
  <si>
    <t>GGA</t>
  </si>
  <si>
    <t>Generalized Gradient Approximation</t>
  </si>
  <si>
    <t>BSSE</t>
  </si>
  <si>
    <t>Basis set superposition error</t>
  </si>
  <si>
    <t>DFT</t>
  </si>
  <si>
    <t>Density Functional Theory</t>
  </si>
  <si>
    <t>Individual components for calculating the four body Interaction energies including the three-body interactions needed for eighteen DFT methods. PCM solvent=water. All values in kcal/mol.</t>
  </si>
  <si>
    <t>S6. Individual components for calculating the four body Interaction energies including the three-body interactions needed for eighteen DFT methods. PCM solvent=water. All values in kcal/mol.</t>
  </si>
  <si>
    <t>Results and Discussion</t>
  </si>
  <si>
    <t>Values in kcal/mol of the protein-ligang binding energies calculated using the full energy expression (see S1 tab).</t>
  </si>
  <si>
    <t>A summary of the protein lignd binding energies calculated using several approached: the full protein-ligand binding energy, the summation including only two body terms, the three-body term alone, the summation including the two and three body terms, and the percentages that the partial summations make relative to the total energy.</t>
  </si>
  <si>
    <t>All of the two body terms including the ligand needed to calculate the summation of the binding energy, the three body terms including the ligand, and the total three body terms including the extra two body terms from the S4 tab.</t>
  </si>
  <si>
    <t>The two-body terms that do not include the ligand but which are needed to calculate the total three-body terms in S3.</t>
  </si>
  <si>
    <t>All of the energy components for calculating the two-body terms using three different levels of BSSE correction: no correction, global correction and local correction. Also includes timing results for each type of calculation to show the relative "value" of each calculation.</t>
  </si>
  <si>
    <t>The full four-body terms and the three body terms not calculated in S3 but needed for the four-body terms. Only a small selection of the four body terms are studied as an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</si>
</sst>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00"/>
  </numFmts>
  <fonts count="7"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Symbol"/>
      <family val="1"/>
      <charset val="2"/>
    </font>
    <font>
      <b/>
      <sz val="11"/>
      <color theme="0"/>
      <name val="Calibri"/>
      <family val="2"/>
      <scheme val="minor"/>
    </font>
    <font>
      <sz val="11"/>
      <color rgb="FF000000"/>
      <name val="Calibri"/>
      <family val="2"/>
    </font>
    <font>
      <b/>
      <vertAlign val="subscript"/>
      <sz val="11"/>
      <color theme="1"/>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DFB5E0"/>
        <bgColor indexed="64"/>
      </patternFill>
    </fill>
    <fill>
      <patternFill patternType="solid">
        <fgColor theme="9" tint="-0.499984740745262"/>
        <bgColor indexed="64"/>
      </patternFill>
    </fill>
  </fills>
  <borders count="2">
    <border>
      <left/>
      <right/>
      <top/>
      <bottom/>
      <diagonal/>
    </border>
    <border>
      <left/>
      <right/>
      <top/>
      <bottom style="medium">
        <color indexed="64"/>
      </bottom>
      <diagonal/>
    </border>
  </borders>
  <cellStyleXfs count="1">
    <xf numFmtId="0" fontId="0" fillId="0" borderId="0"/>
  </cellStyleXfs>
  <cellXfs count="47">
    <xf numFmtId="0" fontId="0" fillId="0" borderId="0" xfId="0"/>
    <xf numFmtId="0" fontId="0" fillId="0" borderId="0" xfId="0" applyAlignment="1">
      <alignment horizontal="center"/>
    </xf>
    <xf numFmtId="0" fontId="1" fillId="0" borderId="0" xfId="0" applyFont="1" applyAlignment="1">
      <alignment horizontal="center"/>
    </xf>
    <xf numFmtId="0" fontId="1" fillId="0" borderId="1" xfId="0" applyFont="1" applyBorder="1" applyAlignment="1">
      <alignment horizontal="center"/>
    </xf>
    <xf numFmtId="2" fontId="0" fillId="0" borderId="0" xfId="0" applyNumberFormat="1" applyAlignment="1">
      <alignment horizontal="center"/>
    </xf>
    <xf numFmtId="0" fontId="1" fillId="0" borderId="0" xfId="0" applyFont="1"/>
    <xf numFmtId="0" fontId="0" fillId="2" borderId="0" xfId="0" applyFill="1"/>
    <xf numFmtId="2" fontId="0" fillId="0" borderId="0" xfId="0" applyNumberFormat="1"/>
    <xf numFmtId="164" fontId="0" fillId="0" borderId="0" xfId="0" applyNumberFormat="1"/>
    <xf numFmtId="165" fontId="0" fillId="0" borderId="0" xfId="0" applyNumberFormat="1"/>
    <xf numFmtId="0" fontId="0" fillId="0" borderId="1" xfId="0" applyBorder="1" applyAlignment="1">
      <alignment horizontal="center"/>
    </xf>
    <xf numFmtId="0" fontId="0" fillId="0" borderId="0" xfId="0" applyAlignment="1">
      <alignment horizontal="center" vertical="center"/>
    </xf>
    <xf numFmtId="0" fontId="2" fillId="0" borderId="0" xfId="0" applyFont="1"/>
    <xf numFmtId="1" fontId="0" fillId="0" borderId="0" xfId="0" applyNumberFormat="1" applyAlignment="1">
      <alignment horizontal="center"/>
    </xf>
    <xf numFmtId="0" fontId="0" fillId="3" borderId="0" xfId="0" applyFill="1"/>
    <xf numFmtId="166" fontId="0" fillId="0" borderId="0" xfId="0" applyNumberFormat="1"/>
    <xf numFmtId="0" fontId="0" fillId="4" borderId="0" xfId="0" applyFill="1"/>
    <xf numFmtId="0" fontId="0" fillId="5" borderId="0" xfId="0" applyFill="1"/>
    <xf numFmtId="0" fontId="0" fillId="5" borderId="0" xfId="0" applyFill="1" applyAlignment="1">
      <alignment horizontal="center"/>
    </xf>
    <xf numFmtId="2" fontId="0" fillId="5" borderId="0" xfId="0" applyNumberFormat="1" applyFill="1" applyAlignment="1">
      <alignment horizontal="center"/>
    </xf>
    <xf numFmtId="1" fontId="0" fillId="5" borderId="0" xfId="0" applyNumberFormat="1" applyFill="1" applyAlignment="1">
      <alignment horizontal="center"/>
    </xf>
    <xf numFmtId="2" fontId="0" fillId="2" borderId="0" xfId="0" applyNumberFormat="1" applyFill="1"/>
    <xf numFmtId="1" fontId="0" fillId="0" borderId="0" xfId="0" applyNumberFormat="1"/>
    <xf numFmtId="0" fontId="0" fillId="6" borderId="0" xfId="0" applyFill="1"/>
    <xf numFmtId="0" fontId="0" fillId="0" borderId="1" xfId="0" applyBorder="1"/>
    <xf numFmtId="2" fontId="0" fillId="6" borderId="0" xfId="0" applyNumberFormat="1" applyFill="1"/>
    <xf numFmtId="0" fontId="0" fillId="7" borderId="0" xfId="0" applyFill="1"/>
    <xf numFmtId="2" fontId="0" fillId="7" borderId="0" xfId="0" applyNumberFormat="1" applyFill="1"/>
    <xf numFmtId="2" fontId="0" fillId="6" borderId="0" xfId="0" applyNumberFormat="1" applyFill="1" applyAlignment="1">
      <alignment horizontal="center"/>
    </xf>
    <xf numFmtId="0" fontId="1" fillId="0" borderId="1" xfId="0" applyFont="1" applyBorder="1"/>
    <xf numFmtId="0" fontId="1" fillId="0" borderId="0" xfId="0" applyFont="1" applyAlignment="1">
      <alignment horizontal="center"/>
    </xf>
    <xf numFmtId="0" fontId="1" fillId="2" borderId="0" xfId="0" applyFont="1" applyFill="1" applyAlignment="1">
      <alignment horizontal="center"/>
    </xf>
    <xf numFmtId="0" fontId="1" fillId="6" borderId="0" xfId="0" applyFont="1" applyFill="1" applyAlignment="1">
      <alignment horizontal="center"/>
    </xf>
    <xf numFmtId="0" fontId="1" fillId="7" borderId="0" xfId="0" applyFont="1" applyFill="1" applyAlignment="1">
      <alignment horizontal="center"/>
    </xf>
    <xf numFmtId="0" fontId="4" fillId="8" borderId="0" xfId="0" applyFont="1" applyFill="1"/>
    <xf numFmtId="0" fontId="0" fillId="0" borderId="0" xfId="0"/>
    <xf numFmtId="15" fontId="0" fillId="0" borderId="0" xfId="0" applyNumberFormat="1"/>
    <xf numFmtId="0" fontId="0" fillId="0" borderId="0" xfId="0" applyAlignment="1">
      <alignment vertical="center" wrapText="1"/>
    </xf>
    <xf numFmtId="0" fontId="0" fillId="0" borderId="0" xfId="0" applyAlignment="1">
      <alignment vertical="center"/>
    </xf>
    <xf numFmtId="0" fontId="5" fillId="0" borderId="0" xfId="0" applyFont="1"/>
    <xf numFmtId="49" fontId="0" fillId="0" borderId="0" xfId="0" applyNumberFormat="1"/>
    <xf numFmtId="0" fontId="0" fillId="0" borderId="0" xfId="0" applyAlignment="1">
      <alignment horizontal="justify" vertical="center"/>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horizontal="left"/>
    </xf>
    <xf numFmtId="0" fontId="0" fillId="0" borderId="0" xfId="0" applyAlignment="1">
      <alignment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DFB5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368300</xdr:colOff>
      <xdr:row>2</xdr:row>
      <xdr:rowOff>12700</xdr:rowOff>
    </xdr:from>
    <xdr:to>
      <xdr:col>2</xdr:col>
      <xdr:colOff>393700</xdr:colOff>
      <xdr:row>3</xdr:row>
      <xdr:rowOff>127000</xdr:rowOff>
    </xdr:to>
    <xdr:pic>
      <xdr:nvPicPr>
        <xdr:cNvPr id="8" name="Picture 7">
          <a:extLst>
            <a:ext uri="{FF2B5EF4-FFF2-40B4-BE49-F238E27FC236}">
              <a16:creationId xmlns:a16="http://schemas.microsoft.com/office/drawing/2014/main" id="{5FBEAE9B-D052-11ED-D395-8D156534127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7900" y="406400"/>
          <a:ext cx="984250" cy="29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311150</xdr:colOff>
      <xdr:row>2</xdr:row>
      <xdr:rowOff>6350</xdr:rowOff>
    </xdr:from>
    <xdr:to>
      <xdr:col>4</xdr:col>
      <xdr:colOff>571500</xdr:colOff>
      <xdr:row>3</xdr:row>
      <xdr:rowOff>120650</xdr:rowOff>
    </xdr:to>
    <xdr:pic>
      <xdr:nvPicPr>
        <xdr:cNvPr id="9" name="Picture 8">
          <a:extLst>
            <a:ext uri="{FF2B5EF4-FFF2-40B4-BE49-F238E27FC236}">
              <a16:creationId xmlns:a16="http://schemas.microsoft.com/office/drawing/2014/main" id="{3FEC427E-DC49-2A9D-A22B-011D730F22F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14600" y="400050"/>
          <a:ext cx="1079500" cy="29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158750</xdr:colOff>
      <xdr:row>2</xdr:row>
      <xdr:rowOff>6350</xdr:rowOff>
    </xdr:from>
    <xdr:to>
      <xdr:col>6</xdr:col>
      <xdr:colOff>1250950</xdr:colOff>
      <xdr:row>3</xdr:row>
      <xdr:rowOff>120650</xdr:rowOff>
    </xdr:to>
    <xdr:pic>
      <xdr:nvPicPr>
        <xdr:cNvPr id="10" name="Picture 9">
          <a:extLst>
            <a:ext uri="{FF2B5EF4-FFF2-40B4-BE49-F238E27FC236}">
              <a16:creationId xmlns:a16="http://schemas.microsoft.com/office/drawing/2014/main" id="{26D930C9-9FF7-F3A0-7AE9-548C0B9E4A7A}"/>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68750" y="400050"/>
          <a:ext cx="2216150" cy="29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139700</xdr:colOff>
      <xdr:row>1</xdr:row>
      <xdr:rowOff>95250</xdr:rowOff>
    </xdr:from>
    <xdr:to>
      <xdr:col>4</xdr:col>
      <xdr:colOff>203200</xdr:colOff>
      <xdr:row>2</xdr:row>
      <xdr:rowOff>88900</xdr:rowOff>
    </xdr:to>
    <xdr:pic>
      <xdr:nvPicPr>
        <xdr:cNvPr id="4" name="Picture 3">
          <a:extLst>
            <a:ext uri="{FF2B5EF4-FFF2-40B4-BE49-F238E27FC236}">
              <a16:creationId xmlns:a16="http://schemas.microsoft.com/office/drawing/2014/main" id="{137B6522-5842-77C4-A14D-81FE91894A3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279400"/>
          <a:ext cx="18923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508000</xdr:colOff>
      <xdr:row>1</xdr:row>
      <xdr:rowOff>101600</xdr:rowOff>
    </xdr:from>
    <xdr:to>
      <xdr:col>12</xdr:col>
      <xdr:colOff>38100</xdr:colOff>
      <xdr:row>2</xdr:row>
      <xdr:rowOff>95250</xdr:rowOff>
    </xdr:to>
    <xdr:pic>
      <xdr:nvPicPr>
        <xdr:cNvPr id="5" name="Picture 4">
          <a:extLst>
            <a:ext uri="{FF2B5EF4-FFF2-40B4-BE49-F238E27FC236}">
              <a16:creationId xmlns:a16="http://schemas.microsoft.com/office/drawing/2014/main" id="{DA24539F-3BD1-B9C0-7965-D872B9B815D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97200" y="285750"/>
          <a:ext cx="466725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349250</xdr:colOff>
      <xdr:row>1</xdr:row>
      <xdr:rowOff>114300</xdr:rowOff>
    </xdr:from>
    <xdr:to>
      <xdr:col>4</xdr:col>
      <xdr:colOff>501650</xdr:colOff>
      <xdr:row>2</xdr:row>
      <xdr:rowOff>107950</xdr:rowOff>
    </xdr:to>
    <xdr:pic>
      <xdr:nvPicPr>
        <xdr:cNvPr id="2" name="Picture 1">
          <a:extLst>
            <a:ext uri="{FF2B5EF4-FFF2-40B4-BE49-F238E27FC236}">
              <a16:creationId xmlns:a16="http://schemas.microsoft.com/office/drawing/2014/main" id="{24E41278-D93E-5C11-FA86-5E3AB01C11C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01850" y="298450"/>
          <a:ext cx="18923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603250</xdr:colOff>
      <xdr:row>1</xdr:row>
      <xdr:rowOff>107950</xdr:rowOff>
    </xdr:from>
    <xdr:to>
      <xdr:col>6</xdr:col>
      <xdr:colOff>57150</xdr:colOff>
      <xdr:row>2</xdr:row>
      <xdr:rowOff>101600</xdr:rowOff>
    </xdr:to>
    <xdr:pic>
      <xdr:nvPicPr>
        <xdr:cNvPr id="2" name="Picture 1">
          <a:extLst>
            <a:ext uri="{FF2B5EF4-FFF2-40B4-BE49-F238E27FC236}">
              <a16:creationId xmlns:a16="http://schemas.microsoft.com/office/drawing/2014/main" id="{211B7503-E43B-46C5-9E85-FA45E3264EF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81250" y="679450"/>
          <a:ext cx="1892300" cy="17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571500</xdr:colOff>
      <xdr:row>1</xdr:row>
      <xdr:rowOff>25400</xdr:rowOff>
    </xdr:from>
    <xdr:to>
      <xdr:col>10</xdr:col>
      <xdr:colOff>330200</xdr:colOff>
      <xdr:row>4</xdr:row>
      <xdr:rowOff>12700</xdr:rowOff>
    </xdr:to>
    <xdr:pic>
      <xdr:nvPicPr>
        <xdr:cNvPr id="2" name="Picture 1">
          <a:extLst>
            <a:ext uri="{FF2B5EF4-FFF2-40B4-BE49-F238E27FC236}">
              <a16:creationId xmlns:a16="http://schemas.microsoft.com/office/drawing/2014/main" id="{4F944B28-7DFD-F4E9-8CF4-A82061F1A1C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0" y="209550"/>
          <a:ext cx="5943600" cy="53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41F75-6ACB-4467-920F-5737D3EAD4CD}">
  <dimension ref="A1:D27"/>
  <sheetViews>
    <sheetView tabSelected="1" workbookViewId="0"/>
  </sheetViews>
  <sheetFormatPr defaultRowHeight="14.5" x14ac:dyDescent="0.35"/>
  <cols>
    <col min="1" max="1" width="26" customWidth="1"/>
    <col min="2" max="2" width="31.90625" customWidth="1"/>
    <col min="3" max="3" width="26.08984375" customWidth="1"/>
    <col min="4" max="4" width="26" customWidth="1"/>
  </cols>
  <sheetData>
    <row r="1" spans="1:4" x14ac:dyDescent="0.35">
      <c r="A1" s="34" t="s">
        <v>171</v>
      </c>
      <c r="B1" s="35" t="s">
        <v>182</v>
      </c>
      <c r="C1" s="35"/>
    </row>
    <row r="3" spans="1:4" x14ac:dyDescent="0.35">
      <c r="A3" s="34" t="s">
        <v>172</v>
      </c>
      <c r="B3" t="s">
        <v>173</v>
      </c>
    </row>
    <row r="5" spans="1:4" x14ac:dyDescent="0.35">
      <c r="A5" s="34" t="s">
        <v>174</v>
      </c>
      <c r="B5" s="36">
        <v>45219</v>
      </c>
    </row>
    <row r="7" spans="1:4" x14ac:dyDescent="0.35">
      <c r="A7" s="34" t="s">
        <v>175</v>
      </c>
      <c r="B7" s="34" t="s">
        <v>176</v>
      </c>
      <c r="C7" s="34" t="s">
        <v>177</v>
      </c>
      <c r="D7" s="34" t="s">
        <v>178</v>
      </c>
    </row>
    <row r="8" spans="1:4" ht="188.5" x14ac:dyDescent="0.35">
      <c r="A8" s="37" t="s">
        <v>183</v>
      </c>
      <c r="B8" s="37" t="s">
        <v>184</v>
      </c>
      <c r="C8" s="45" t="s">
        <v>213</v>
      </c>
      <c r="D8" s="37" t="s">
        <v>211</v>
      </c>
    </row>
    <row r="9" spans="1:4" ht="87" x14ac:dyDescent="0.35">
      <c r="A9" s="38" t="s">
        <v>186</v>
      </c>
      <c r="B9" s="37" t="s">
        <v>187</v>
      </c>
      <c r="C9" s="37" t="s">
        <v>212</v>
      </c>
      <c r="D9" s="37" t="s">
        <v>211</v>
      </c>
    </row>
    <row r="10" spans="1:4" ht="130.5" x14ac:dyDescent="0.35">
      <c r="A10" s="38" t="s">
        <v>190</v>
      </c>
      <c r="B10" s="37" t="s">
        <v>192</v>
      </c>
      <c r="C10" s="37" t="s">
        <v>214</v>
      </c>
      <c r="D10" s="37" t="s">
        <v>211</v>
      </c>
    </row>
    <row r="11" spans="1:4" ht="101.5" x14ac:dyDescent="0.35">
      <c r="A11" s="38" t="s">
        <v>194</v>
      </c>
      <c r="B11" s="37" t="s">
        <v>195</v>
      </c>
      <c r="C11" s="37" t="s">
        <v>215</v>
      </c>
      <c r="D11" s="37" t="s">
        <v>211</v>
      </c>
    </row>
    <row r="12" spans="1:4" ht="203" x14ac:dyDescent="0.35">
      <c r="A12" s="38" t="s">
        <v>197</v>
      </c>
      <c r="B12" s="41" t="s">
        <v>198</v>
      </c>
      <c r="C12" s="37" t="s">
        <v>216</v>
      </c>
      <c r="D12" s="37" t="s">
        <v>211</v>
      </c>
    </row>
    <row r="13" spans="1:4" ht="101.5" x14ac:dyDescent="0.35">
      <c r="A13" s="38" t="s">
        <v>200</v>
      </c>
      <c r="B13" s="37" t="s">
        <v>209</v>
      </c>
      <c r="C13" s="37" t="s">
        <v>217</v>
      </c>
      <c r="D13" s="37" t="s">
        <v>211</v>
      </c>
    </row>
    <row r="15" spans="1:4" x14ac:dyDescent="0.35">
      <c r="A15" s="34" t="s">
        <v>179</v>
      </c>
      <c r="B15" s="34" t="s">
        <v>180</v>
      </c>
    </row>
    <row r="16" spans="1:4" x14ac:dyDescent="0.35">
      <c r="A16" s="39" t="s">
        <v>201</v>
      </c>
      <c r="B16" s="38" t="s">
        <v>202</v>
      </c>
    </row>
    <row r="17" spans="1:2" ht="22" customHeight="1" x14ac:dyDescent="0.35">
      <c r="A17" s="39" t="s">
        <v>203</v>
      </c>
      <c r="B17" s="37" t="s">
        <v>204</v>
      </c>
    </row>
    <row r="18" spans="1:2" x14ac:dyDescent="0.35">
      <c r="A18" s="39" t="s">
        <v>122</v>
      </c>
      <c r="B18" t="s">
        <v>181</v>
      </c>
    </row>
    <row r="19" spans="1:2" x14ac:dyDescent="0.35">
      <c r="A19" s="39" t="s">
        <v>188</v>
      </c>
      <c r="B19" t="s">
        <v>189</v>
      </c>
    </row>
    <row r="20" spans="1:2" x14ac:dyDescent="0.35">
      <c r="A20" s="39" t="s">
        <v>205</v>
      </c>
      <c r="B20" t="s">
        <v>206</v>
      </c>
    </row>
    <row r="21" spans="1:2" x14ac:dyDescent="0.35">
      <c r="A21" s="39" t="s">
        <v>207</v>
      </c>
      <c r="B21" t="s">
        <v>208</v>
      </c>
    </row>
    <row r="22" spans="1:2" x14ac:dyDescent="0.35">
      <c r="A22" s="39"/>
    </row>
    <row r="23" spans="1:2" x14ac:dyDescent="0.35">
      <c r="A23" s="39"/>
      <c r="B23" s="40"/>
    </row>
    <row r="24" spans="1:2" x14ac:dyDescent="0.35">
      <c r="A24" s="39"/>
    </row>
    <row r="25" spans="1:2" x14ac:dyDescent="0.35">
      <c r="A25" s="39"/>
    </row>
    <row r="26" spans="1:2" x14ac:dyDescent="0.35">
      <c r="A26" s="39"/>
    </row>
    <row r="27" spans="1:2" x14ac:dyDescent="0.35">
      <c r="A27" s="39"/>
    </row>
  </sheetData>
  <mergeCells count="1">
    <mergeCell ref="B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workbookViewId="0">
      <selection sqref="A1:I1"/>
    </sheetView>
  </sheetViews>
  <sheetFormatPr defaultRowHeight="14.5" x14ac:dyDescent="0.35"/>
  <cols>
    <col min="2" max="2" width="13.7265625" customWidth="1"/>
    <col min="3" max="3" width="9.08984375" customWidth="1"/>
    <col min="4" max="4" width="11.7265625" customWidth="1"/>
    <col min="5" max="5" width="11.26953125" customWidth="1"/>
    <col min="6" max="6" width="16.08984375" bestFit="1" customWidth="1"/>
    <col min="7" max="7" width="18.7265625" bestFit="1" customWidth="1"/>
    <col min="8" max="8" width="20.90625" bestFit="1" customWidth="1"/>
    <col min="9" max="9" width="28.453125" bestFit="1" customWidth="1"/>
  </cols>
  <sheetData>
    <row r="1" spans="1:9" ht="16.5" x14ac:dyDescent="0.45">
      <c r="A1" s="44" t="s">
        <v>185</v>
      </c>
      <c r="B1" s="44"/>
      <c r="C1" s="44"/>
      <c r="D1" s="44"/>
      <c r="E1" s="44"/>
      <c r="F1" s="44"/>
      <c r="G1" s="44"/>
      <c r="H1" s="44"/>
      <c r="I1" s="44"/>
    </row>
    <row r="2" spans="1:9" x14ac:dyDescent="0.35">
      <c r="B2" s="43"/>
      <c r="C2" s="43"/>
      <c r="D2" s="43"/>
      <c r="E2" s="43"/>
      <c r="F2" s="43"/>
      <c r="G2" s="43"/>
    </row>
    <row r="3" spans="1:9" x14ac:dyDescent="0.35">
      <c r="B3" s="43"/>
      <c r="C3" s="43"/>
      <c r="D3" s="43"/>
      <c r="E3" s="43"/>
      <c r="F3" s="43"/>
      <c r="G3" s="43"/>
    </row>
    <row r="4" spans="1:9" x14ac:dyDescent="0.35">
      <c r="B4" s="43"/>
      <c r="C4" s="43"/>
      <c r="D4" s="43"/>
      <c r="E4" s="43"/>
      <c r="F4" s="43"/>
      <c r="G4" s="43"/>
    </row>
    <row r="5" spans="1:9" x14ac:dyDescent="0.35">
      <c r="B5" s="43"/>
      <c r="C5" s="43"/>
      <c r="D5" s="43"/>
      <c r="E5" s="43"/>
      <c r="F5" s="43"/>
      <c r="G5" s="43"/>
    </row>
    <row r="7" spans="1:9" ht="15" thickBot="1" x14ac:dyDescent="0.4">
      <c r="B7" s="3" t="s">
        <v>0</v>
      </c>
      <c r="C7" s="3" t="s">
        <v>1</v>
      </c>
      <c r="D7" s="3" t="s">
        <v>2</v>
      </c>
      <c r="E7" s="3" t="s">
        <v>3</v>
      </c>
      <c r="F7" s="3" t="s">
        <v>4</v>
      </c>
      <c r="G7" s="3" t="s">
        <v>5</v>
      </c>
      <c r="H7" s="3" t="s">
        <v>6</v>
      </c>
      <c r="I7" s="3" t="s">
        <v>7</v>
      </c>
    </row>
    <row r="9" spans="1:9" x14ac:dyDescent="0.35">
      <c r="A9" s="17">
        <v>1</v>
      </c>
      <c r="B9" s="18" t="s">
        <v>117</v>
      </c>
      <c r="C9" s="19">
        <f>'S2. Totals'!F17</f>
        <v>-17.643158130717268</v>
      </c>
      <c r="D9" s="19">
        <f>'S3. 2B+3B terms'!M215</f>
        <v>-23.602113217257681</v>
      </c>
      <c r="E9" s="19">
        <f>'S3. 2B+3B terms'!AV224</f>
        <v>2.2271535783932199</v>
      </c>
      <c r="F9" s="19">
        <f t="shared" ref="F9:F21" si="0">D9+E9</f>
        <v>-21.37495963886446</v>
      </c>
      <c r="G9" s="20">
        <f>ABS(100*(E9/D9))</f>
        <v>9.4362464830680608</v>
      </c>
      <c r="H9" s="20">
        <f t="shared" ref="H9:H28" si="1">100*(D9/C9)</f>
        <v>133.77487773102081</v>
      </c>
      <c r="I9" s="20">
        <f t="shared" ref="I9:I21" si="2">100*(F9/C9)</f>
        <v>121.15155053589875</v>
      </c>
    </row>
    <row r="10" spans="1:9" x14ac:dyDescent="0.35">
      <c r="A10" s="17">
        <f>A9+1</f>
        <v>2</v>
      </c>
      <c r="B10" s="18" t="s">
        <v>8</v>
      </c>
      <c r="C10" s="19">
        <f>'S2. Totals'!F5</f>
        <v>-22.380110002778792</v>
      </c>
      <c r="D10" s="19">
        <f>'S3. 2B+3B terms'!M11</f>
        <v>-25.72736176445369</v>
      </c>
      <c r="E10" s="19">
        <f>'S3. 2B+3B terms'!AV20</f>
        <v>-0.46904201639515425</v>
      </c>
      <c r="F10" s="19">
        <f t="shared" si="0"/>
        <v>-26.196403780848843</v>
      </c>
      <c r="G10" s="20">
        <f t="shared" ref="G10:G21" si="3">ABS(100*(E10/D10))</f>
        <v>1.8231252030016072</v>
      </c>
      <c r="H10" s="20">
        <f t="shared" si="1"/>
        <v>114.95636867405608</v>
      </c>
      <c r="I10" s="20">
        <f t="shared" si="2"/>
        <v>117.05216720380822</v>
      </c>
    </row>
    <row r="11" spans="1:9" x14ac:dyDescent="0.35">
      <c r="A11" s="17">
        <f t="shared" ref="A11:A28" si="4">A10+1</f>
        <v>3</v>
      </c>
      <c r="B11" s="18" t="s">
        <v>115</v>
      </c>
      <c r="C11" s="19">
        <f>'S2. Totals'!F16</f>
        <v>-33.654373012939509</v>
      </c>
      <c r="D11" s="19">
        <f>'S3. 2B+3B terms'!M198</f>
        <v>-34.358367763693764</v>
      </c>
      <c r="E11" s="19">
        <f>'S3. 2B+3B terms'!AV207</f>
        <v>-3.3126784988444351</v>
      </c>
      <c r="F11" s="19">
        <f t="shared" si="0"/>
        <v>-37.671046262538198</v>
      </c>
      <c r="G11" s="20">
        <f t="shared" si="3"/>
        <v>9.6415479385633631</v>
      </c>
      <c r="H11" s="20">
        <f t="shared" si="1"/>
        <v>102.09183736830747</v>
      </c>
      <c r="I11" s="20">
        <f t="shared" si="2"/>
        <v>111.93507080953297</v>
      </c>
    </row>
    <row r="12" spans="1:9" x14ac:dyDescent="0.35">
      <c r="A12" s="17">
        <f t="shared" si="4"/>
        <v>4</v>
      </c>
      <c r="B12" s="18" t="s">
        <v>11</v>
      </c>
      <c r="C12" s="19">
        <f>'S2. Totals'!F8</f>
        <v>-38.037434626796362</v>
      </c>
      <c r="D12" s="19">
        <f>'S3. 2B+3B terms'!M62</f>
        <v>-32.541362550552826</v>
      </c>
      <c r="E12" s="19">
        <f>'S3. 2B+3B terms'!AV71</f>
        <v>-9.9815539077477151</v>
      </c>
      <c r="F12" s="19">
        <f t="shared" si="0"/>
        <v>-42.522916458300543</v>
      </c>
      <c r="G12" s="20">
        <f t="shared" si="3"/>
        <v>30.673435668962622</v>
      </c>
      <c r="H12" s="20">
        <f t="shared" si="1"/>
        <v>85.550886566961864</v>
      </c>
      <c r="I12" s="20">
        <f t="shared" si="2"/>
        <v>111.79228272230608</v>
      </c>
    </row>
    <row r="13" spans="1:9" x14ac:dyDescent="0.35">
      <c r="A13">
        <f t="shared" si="4"/>
        <v>5</v>
      </c>
      <c r="B13" s="1" t="s">
        <v>18</v>
      </c>
      <c r="C13" s="4">
        <f>'S2. Totals'!F15</f>
        <v>-56.107222762032407</v>
      </c>
      <c r="D13" s="4">
        <f>'S3. 2B+3B terms'!M181</f>
        <v>-52.019875527519964</v>
      </c>
      <c r="E13" s="4">
        <f>'S3. 2B+3B terms'!AV190</f>
        <v>-8.6502548528703205</v>
      </c>
      <c r="F13" s="4">
        <f t="shared" si="0"/>
        <v>-60.670130380390283</v>
      </c>
      <c r="G13" s="13">
        <f t="shared" si="3"/>
        <v>16.628749617622777</v>
      </c>
      <c r="H13" s="13">
        <f t="shared" si="1"/>
        <v>92.715113966969795</v>
      </c>
      <c r="I13" s="13">
        <f t="shared" si="2"/>
        <v>108.13247812623081</v>
      </c>
    </row>
    <row r="14" spans="1:9" x14ac:dyDescent="0.35">
      <c r="A14">
        <f t="shared" si="4"/>
        <v>6</v>
      </c>
      <c r="B14" s="1" t="s">
        <v>9</v>
      </c>
      <c r="C14" s="4">
        <f>'S2. Totals'!F6</f>
        <v>-55.235593843612889</v>
      </c>
      <c r="D14" s="4">
        <f>'S3. 2B+3B terms'!M28</f>
        <v>-51.493252612452544</v>
      </c>
      <c r="E14" s="4">
        <f>'S3. 2B+3B terms'!AV37</f>
        <v>-8.0290129172285685</v>
      </c>
      <c r="F14" s="4">
        <f t="shared" si="0"/>
        <v>-59.522265529681114</v>
      </c>
      <c r="G14" s="13">
        <f t="shared" si="3"/>
        <v>15.592359211907548</v>
      </c>
      <c r="H14" s="13">
        <f t="shared" si="1"/>
        <v>93.22476510027947</v>
      </c>
      <c r="I14" s="13">
        <f t="shared" si="2"/>
        <v>107.76070534917208</v>
      </c>
    </row>
    <row r="15" spans="1:9" x14ac:dyDescent="0.35">
      <c r="A15">
        <f t="shared" si="4"/>
        <v>7</v>
      </c>
      <c r="B15" s="1" t="s">
        <v>10</v>
      </c>
      <c r="C15" s="4">
        <f>'S2. Totals'!F7</f>
        <v>-57.24460622109914</v>
      </c>
      <c r="D15" s="4">
        <f>'S3. 2B+3B terms'!M45</f>
        <v>-55.922522142906011</v>
      </c>
      <c r="E15" s="4">
        <f>'S3. 2B+3B terms'!AV54</f>
        <v>-5.3789844517073773</v>
      </c>
      <c r="F15" s="4">
        <f t="shared" si="0"/>
        <v>-61.301506594613386</v>
      </c>
      <c r="G15" s="13">
        <f t="shared" si="3"/>
        <v>9.618637081428064</v>
      </c>
      <c r="H15" s="13">
        <f t="shared" si="1"/>
        <v>97.690465241237277</v>
      </c>
      <c r="I15" s="13">
        <f t="shared" si="2"/>
        <v>107.08695655595054</v>
      </c>
    </row>
    <row r="16" spans="1:9" x14ac:dyDescent="0.35">
      <c r="A16">
        <f t="shared" si="4"/>
        <v>8</v>
      </c>
      <c r="B16" s="1" t="s">
        <v>151</v>
      </c>
      <c r="C16" s="4">
        <f>'S2. Totals'!F24</f>
        <v>-63.42593059402185</v>
      </c>
      <c r="D16" s="4">
        <f>'S3. 2B+3B terms'!M334</f>
        <v>-62.134747593876035</v>
      </c>
      <c r="E16" s="4">
        <f>'S3. 2B+3B terms'!AV343</f>
        <v>-5.3481505147899888</v>
      </c>
      <c r="F16" s="4">
        <f t="shared" ref="F16" si="5">D16+E16</f>
        <v>-67.482898108666021</v>
      </c>
      <c r="G16" s="13">
        <f t="shared" ref="G16" si="6">ABS(100*(E16/D16))</f>
        <v>8.6073424643912109</v>
      </c>
      <c r="H16" s="13">
        <f t="shared" si="1"/>
        <v>97.964266368576531</v>
      </c>
      <c r="I16" s="13">
        <f t="shared" si="2"/>
        <v>106.39638626764834</v>
      </c>
    </row>
    <row r="17" spans="1:9" x14ac:dyDescent="0.35">
      <c r="A17">
        <f t="shared" si="4"/>
        <v>9</v>
      </c>
      <c r="B17" s="1" t="s">
        <v>13</v>
      </c>
      <c r="C17" s="4">
        <f>'S2. Totals'!F10</f>
        <v>-47.752881836093671</v>
      </c>
      <c r="D17" s="4">
        <f>'S3. 2B+3B terms'!M96</f>
        <v>-44.571768861596595</v>
      </c>
      <c r="E17" s="4">
        <f>'S3. 2B+3B terms'!AV105</f>
        <v>-7.196349853953345</v>
      </c>
      <c r="F17" s="4">
        <f t="shared" si="0"/>
        <v>-51.768118715549939</v>
      </c>
      <c r="G17" s="13">
        <f t="shared" si="3"/>
        <v>16.145533457061831</v>
      </c>
      <c r="H17" s="13">
        <f t="shared" si="1"/>
        <v>93.33838534516957</v>
      </c>
      <c r="I17" s="13">
        <f t="shared" si="2"/>
        <v>108.40836557935521</v>
      </c>
    </row>
    <row r="18" spans="1:9" x14ac:dyDescent="0.35">
      <c r="A18">
        <f t="shared" si="4"/>
        <v>10</v>
      </c>
      <c r="B18" s="18" t="s">
        <v>17</v>
      </c>
      <c r="C18" s="19">
        <f>'S2. Totals'!F14</f>
        <v>-18.395393929355212</v>
      </c>
      <c r="D18" s="19">
        <f>'S3. 2B+3B terms'!M164</f>
        <v>-17.478940149638049</v>
      </c>
      <c r="E18" s="19">
        <f>'S3. 2B+3B terms'!AV173</f>
        <v>-5.2760477959214915</v>
      </c>
      <c r="F18" s="19">
        <f t="shared" si="0"/>
        <v>-22.754987945559542</v>
      </c>
      <c r="G18" s="20">
        <f t="shared" si="3"/>
        <v>30.18516998601169</v>
      </c>
      <c r="H18" s="20">
        <f t="shared" si="1"/>
        <v>95.018025799084995</v>
      </c>
      <c r="I18" s="20">
        <f t="shared" si="2"/>
        <v>123.69937840389125</v>
      </c>
    </row>
    <row r="19" spans="1:9" x14ac:dyDescent="0.35">
      <c r="A19">
        <f t="shared" si="4"/>
        <v>11</v>
      </c>
      <c r="B19" s="18" t="s">
        <v>14</v>
      </c>
      <c r="C19" s="19">
        <f>'S2. Totals'!F11</f>
        <v>-26.68162487362013</v>
      </c>
      <c r="D19" s="19">
        <f>'S3. 2B+3B terms'!M113</f>
        <v>-26.336736239877574</v>
      </c>
      <c r="E19" s="19">
        <f>'S3. 2B+3B terms'!AV122</f>
        <v>-4.5987623566433351</v>
      </c>
      <c r="F19" s="19">
        <f t="shared" si="0"/>
        <v>-30.935498596520908</v>
      </c>
      <c r="G19" s="20">
        <f t="shared" si="3"/>
        <v>17.461398081969449</v>
      </c>
      <c r="H19" s="20">
        <f t="shared" si="1"/>
        <v>98.707392689252799</v>
      </c>
      <c r="I19" s="20">
        <f t="shared" si="2"/>
        <v>115.94308346305604</v>
      </c>
    </row>
    <row r="20" spans="1:9" x14ac:dyDescent="0.35">
      <c r="A20">
        <f t="shared" si="4"/>
        <v>12</v>
      </c>
      <c r="B20" s="18" t="s">
        <v>15</v>
      </c>
      <c r="C20" s="19">
        <f>'S2. Totals'!F12</f>
        <v>-37.088394906578309</v>
      </c>
      <c r="D20" s="19">
        <f>'S3. 2B+3B terms'!M130</f>
        <v>-37.184167289080385</v>
      </c>
      <c r="E20" s="19">
        <f>'S3. 2B+3B terms'!AV139</f>
        <v>-4.1730046915745813</v>
      </c>
      <c r="F20" s="19">
        <f t="shared" si="0"/>
        <v>-41.357171980654968</v>
      </c>
      <c r="G20" s="20">
        <f t="shared" si="3"/>
        <v>11.222530974359183</v>
      </c>
      <c r="H20" s="20">
        <f t="shared" si="1"/>
        <v>100.2582273585668</v>
      </c>
      <c r="I20" s="20">
        <f t="shared" si="2"/>
        <v>111.50973797822542</v>
      </c>
    </row>
    <row r="21" spans="1:9" x14ac:dyDescent="0.35">
      <c r="A21">
        <f t="shared" si="4"/>
        <v>13</v>
      </c>
      <c r="B21" s="18" t="s">
        <v>128</v>
      </c>
      <c r="C21" s="19">
        <f>'S2. Totals'!F21</f>
        <v>-60.83505054448645</v>
      </c>
      <c r="D21" s="19">
        <f>'S3. 2B+3B terms'!M283</f>
        <v>-60.978974868823506</v>
      </c>
      <c r="E21" s="19">
        <f>'S3. 2B+3B terms'!AV292</f>
        <v>-4.1248389430358126</v>
      </c>
      <c r="F21" s="19">
        <f t="shared" si="0"/>
        <v>-65.103813811859325</v>
      </c>
      <c r="G21" s="20">
        <f t="shared" si="3"/>
        <v>6.7643625559614051</v>
      </c>
      <c r="H21" s="20">
        <f t="shared" si="1"/>
        <v>100.23658125217108</v>
      </c>
      <c r="I21" s="20">
        <f t="shared" si="2"/>
        <v>107.01694702176879</v>
      </c>
    </row>
    <row r="22" spans="1:9" x14ac:dyDescent="0.35">
      <c r="A22">
        <f t="shared" si="4"/>
        <v>14</v>
      </c>
      <c r="B22" s="1" t="s">
        <v>118</v>
      </c>
      <c r="C22" s="4">
        <f>'S2. Totals'!F18</f>
        <v>-35.344090434341837</v>
      </c>
      <c r="D22" s="4">
        <f>'S3. 2B+3B terms'!M232</f>
        <v>-37.139496770123543</v>
      </c>
      <c r="E22" s="4">
        <f>'S3. 2B+3B terms'!AV241</f>
        <v>-2.1696348057147437</v>
      </c>
      <c r="F22" s="4">
        <f t="shared" ref="F22:F23" si="7">D22+E22</f>
        <v>-39.309131575838286</v>
      </c>
      <c r="G22" s="13">
        <f t="shared" ref="G22:G23" si="8">100*(E22/D22)</f>
        <v>5.8418529985578109</v>
      </c>
      <c r="H22" s="13">
        <f t="shared" si="1"/>
        <v>105.0797921624748</v>
      </c>
      <c r="I22" s="13">
        <f t="shared" ref="I22:I23" si="9">100*(F22/C22)</f>
        <v>111.21839915179666</v>
      </c>
    </row>
    <row r="23" spans="1:9" x14ac:dyDescent="0.35">
      <c r="A23">
        <f t="shared" si="4"/>
        <v>15</v>
      </c>
      <c r="B23" s="1" t="s">
        <v>145</v>
      </c>
      <c r="C23" s="4">
        <f>'S2. Totals'!F22</f>
        <v>-37.608752139739586</v>
      </c>
      <c r="D23" s="4">
        <f>'S3. 2B+3B terms'!M300</f>
        <v>-38.575551005951773</v>
      </c>
      <c r="E23" s="4">
        <f>'S3. 2B+3B terms'!AV309</f>
        <v>-3.0563835388650236</v>
      </c>
      <c r="F23" s="4">
        <f t="shared" si="7"/>
        <v>-41.631934544816794</v>
      </c>
      <c r="G23" s="13">
        <f t="shared" si="8"/>
        <v>7.9231105173156386</v>
      </c>
      <c r="H23" s="13">
        <f t="shared" si="1"/>
        <v>102.57067520512231</v>
      </c>
      <c r="I23" s="13">
        <f t="shared" si="9"/>
        <v>110.697463159981</v>
      </c>
    </row>
    <row r="24" spans="1:9" x14ac:dyDescent="0.35">
      <c r="A24">
        <f t="shared" si="4"/>
        <v>16</v>
      </c>
      <c r="B24" s="1" t="s">
        <v>12</v>
      </c>
      <c r="C24" s="4">
        <f>'S2. Totals'!F9</f>
        <v>-35.360005957339311</v>
      </c>
      <c r="D24" s="4">
        <f>'S3. 2B+3B terms'!M79</f>
        <v>-34.35597255979426</v>
      </c>
      <c r="E24" s="4">
        <f>'S3. 2B+3B terms'!AV88</f>
        <v>-5.1916872988891543</v>
      </c>
      <c r="F24" s="4">
        <f>D24+E24</f>
        <v>-39.547659858683417</v>
      </c>
      <c r="G24" s="13">
        <f>100*(E24/D24)</f>
        <v>15.111454900173097</v>
      </c>
      <c r="H24" s="13">
        <f>100*(D24/C24)</f>
        <v>97.160539512475239</v>
      </c>
      <c r="I24" s="13">
        <f>100*(F24/C24)</f>
        <v>111.8429106216678</v>
      </c>
    </row>
    <row r="25" spans="1:9" x14ac:dyDescent="0.35">
      <c r="A25">
        <f t="shared" si="4"/>
        <v>17</v>
      </c>
      <c r="B25" s="1" t="s">
        <v>16</v>
      </c>
      <c r="C25" s="4">
        <f>'S2. Totals'!F13</f>
        <v>-28.512577740588441</v>
      </c>
      <c r="D25" s="4">
        <f>'S3. 2B+3B terms'!M147</f>
        <v>-29.49939102244986</v>
      </c>
      <c r="E25" s="4">
        <f>'S3. 2B+3B terms'!AV156</f>
        <v>-2.9076386884106866</v>
      </c>
      <c r="F25" s="4">
        <f>D25+E25</f>
        <v>-32.407029710860549</v>
      </c>
      <c r="G25" s="13">
        <f>100*(E25/D25)</f>
        <v>9.8566058065330662</v>
      </c>
      <c r="H25" s="13">
        <f>100*(D25/C25)</f>
        <v>103.46097533109631</v>
      </c>
      <c r="I25" s="13">
        <f>100*(F25/C25)</f>
        <v>113.65871583307687</v>
      </c>
    </row>
    <row r="26" spans="1:9" x14ac:dyDescent="0.35">
      <c r="A26">
        <f t="shared" si="4"/>
        <v>18</v>
      </c>
      <c r="B26" s="18" t="s">
        <v>127</v>
      </c>
      <c r="C26" s="19">
        <f>'S2. Totals'!F20</f>
        <v>-75.575059191576557</v>
      </c>
      <c r="D26" s="19">
        <f>'S3. 2B+3B terms'!M266</f>
        <v>-78.256840267196566</v>
      </c>
      <c r="E26" s="19">
        <f>'S3. 2B+3B terms'!AV275</f>
        <v>-1.4688836493664137</v>
      </c>
      <c r="F26" s="19">
        <f t="shared" ref="F26" si="10">D26+E26</f>
        <v>-79.725723916562984</v>
      </c>
      <c r="G26" s="20">
        <f t="shared" ref="G26" si="11">100*(E26/D26)</f>
        <v>1.8770035237189806</v>
      </c>
      <c r="H26" s="20">
        <f t="shared" si="1"/>
        <v>103.54850013259258</v>
      </c>
      <c r="I26" s="20">
        <f t="shared" ref="I26:I28" si="12">100*(F26/C26)</f>
        <v>105.49210912883949</v>
      </c>
    </row>
    <row r="27" spans="1:9" x14ac:dyDescent="0.35">
      <c r="A27">
        <f t="shared" si="4"/>
        <v>19</v>
      </c>
      <c r="B27" s="18" t="s">
        <v>122</v>
      </c>
      <c r="C27" s="19">
        <f>'S2. Totals'!F19</f>
        <v>-15.962507594288905</v>
      </c>
      <c r="D27" s="19">
        <f>'S3. 2B+3B terms'!M249</f>
        <v>-15.452598394993212</v>
      </c>
      <c r="E27" s="19">
        <f>'S3. 2B+3B terms'!AV258</f>
        <v>-4.7143903961063778</v>
      </c>
      <c r="F27" s="19">
        <f t="shared" ref="F27" si="13">D27+E27</f>
        <v>-20.166988791099591</v>
      </c>
      <c r="G27" s="20">
        <f t="shared" ref="G27" si="14">100*(E27/D27)</f>
        <v>30.50872271186369</v>
      </c>
      <c r="H27" s="20">
        <f t="shared" si="1"/>
        <v>96.805582103665657</v>
      </c>
      <c r="I27" s="20">
        <f t="shared" si="12"/>
        <v>126.33972871727856</v>
      </c>
    </row>
    <row r="28" spans="1:9" x14ac:dyDescent="0.35">
      <c r="A28">
        <f t="shared" si="4"/>
        <v>20</v>
      </c>
      <c r="B28" s="1" t="s">
        <v>150</v>
      </c>
      <c r="C28" s="4">
        <f>'S2. Totals'!F23</f>
        <v>-56.967327970240802</v>
      </c>
      <c r="D28" s="4">
        <f>'S3. 2B+3B terms'!M317</f>
        <v>-53.771797337741255</v>
      </c>
      <c r="E28" s="4">
        <f>'S3. 2B+3B terms'!AV326</f>
        <v>-6.527358210877459</v>
      </c>
      <c r="F28" s="4">
        <f t="shared" ref="F28" si="15">D28+E28</f>
        <v>-60.299155548618714</v>
      </c>
      <c r="G28" s="13">
        <f t="shared" ref="G28" si="16">100*(E28/D28)</f>
        <v>12.138999501688682</v>
      </c>
      <c r="H28" s="13">
        <f t="shared" si="1"/>
        <v>94.390590630880794</v>
      </c>
      <c r="I28" s="13">
        <f t="shared" si="12"/>
        <v>105.84866395720442</v>
      </c>
    </row>
    <row r="30" spans="1:9" ht="15" thickBot="1" x14ac:dyDescent="0.4">
      <c r="F30" s="24"/>
      <c r="G30" s="3" t="s">
        <v>5</v>
      </c>
      <c r="H30" s="3" t="s">
        <v>6</v>
      </c>
      <c r="I30" s="3" t="s">
        <v>7</v>
      </c>
    </row>
    <row r="31" spans="1:9" x14ac:dyDescent="0.35">
      <c r="F31" t="s">
        <v>132</v>
      </c>
      <c r="G31" s="13">
        <f>AVERAGE(G9:G27)</f>
        <v>13.416799430656374</v>
      </c>
      <c r="H31" s="13">
        <f t="shared" ref="H31:I31" si="17">AVERAGE(H9:H27)</f>
        <v>100.74490831100429</v>
      </c>
      <c r="I31" s="13">
        <f t="shared" si="17"/>
        <v>112.48075982260445</v>
      </c>
    </row>
    <row r="32" spans="1:9" x14ac:dyDescent="0.35">
      <c r="F32" t="s">
        <v>158</v>
      </c>
      <c r="G32" s="13">
        <f>AVERAGE(G9,G18,G22)</f>
        <v>15.154423155879186</v>
      </c>
      <c r="H32" s="13">
        <f t="shared" ref="H32:I32" si="18">AVERAGE(H9,H18,H22)</f>
        <v>111.29089856419353</v>
      </c>
      <c r="I32" s="13">
        <f t="shared" si="18"/>
        <v>118.68977603052888</v>
      </c>
    </row>
    <row r="33" spans="6:9" x14ac:dyDescent="0.35">
      <c r="F33" t="s">
        <v>159</v>
      </c>
      <c r="G33" s="13">
        <f>AVERAGE(G10,G13,G25)</f>
        <v>9.436160209052483</v>
      </c>
      <c r="H33" s="13">
        <f t="shared" ref="H33:I33" si="19">AVERAGE(H10,H13,H25)</f>
        <v>103.71081932404074</v>
      </c>
      <c r="I33" s="13">
        <f t="shared" si="19"/>
        <v>112.94778705437197</v>
      </c>
    </row>
    <row r="34" spans="6:9" x14ac:dyDescent="0.35">
      <c r="F34" t="s">
        <v>160</v>
      </c>
      <c r="G34" s="13">
        <f>AVERAGE(G19,G23)</f>
        <v>12.692254299642544</v>
      </c>
      <c r="H34" s="13">
        <f t="shared" ref="H34:I34" si="20">AVERAGE(H19,H23)</f>
        <v>100.63903394718756</v>
      </c>
      <c r="I34" s="13">
        <f t="shared" si="20"/>
        <v>113.32027331151852</v>
      </c>
    </row>
    <row r="35" spans="6:9" x14ac:dyDescent="0.35">
      <c r="F35" t="s">
        <v>161</v>
      </c>
      <c r="G35" s="13">
        <f>AVERAGE(G11,G12,G14,G15)</f>
        <v>16.3814949752154</v>
      </c>
      <c r="H35" s="13">
        <f t="shared" ref="H35:I35" si="21">AVERAGE(H11,H12,H14,H15)</f>
        <v>94.639488569196516</v>
      </c>
      <c r="I35" s="13">
        <f t="shared" si="21"/>
        <v>109.64375385924043</v>
      </c>
    </row>
    <row r="36" spans="6:9" x14ac:dyDescent="0.35">
      <c r="F36" t="s">
        <v>162</v>
      </c>
      <c r="G36" s="13">
        <f>AVERAGE(G17,G20,G24)</f>
        <v>14.159839777198036</v>
      </c>
      <c r="H36" s="13">
        <f t="shared" ref="H36:I36" si="22">AVERAGE(H17,H20,H24)</f>
        <v>96.919050738737198</v>
      </c>
      <c r="I36" s="13">
        <f t="shared" si="22"/>
        <v>110.58700472641614</v>
      </c>
    </row>
    <row r="37" spans="6:9" x14ac:dyDescent="0.35">
      <c r="F37" t="s">
        <v>163</v>
      </c>
      <c r="G37" s="13">
        <f>AVERAGE(G16,G21)</f>
        <v>7.685852510176308</v>
      </c>
      <c r="H37" s="13">
        <f t="shared" ref="H37:I37" si="23">AVERAGE(H16,H21)</f>
        <v>99.100423810373798</v>
      </c>
      <c r="I37" s="13">
        <f t="shared" si="23"/>
        <v>106.70666664470856</v>
      </c>
    </row>
  </sheetData>
  <mergeCells count="2">
    <mergeCell ref="A1:I1"/>
    <mergeCell ref="B2:G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workbookViewId="0"/>
  </sheetViews>
  <sheetFormatPr defaultRowHeight="14.5" x14ac:dyDescent="0.35"/>
  <cols>
    <col min="2" max="6" width="15.54296875" customWidth="1"/>
  </cols>
  <sheetData>
    <row r="1" spans="1:10" x14ac:dyDescent="0.35">
      <c r="A1" s="5" t="s">
        <v>191</v>
      </c>
      <c r="B1" s="5"/>
      <c r="C1" s="5"/>
      <c r="D1" s="5"/>
      <c r="E1" s="5"/>
      <c r="F1" s="5"/>
      <c r="G1" s="5"/>
      <c r="H1" s="5"/>
      <c r="I1" s="5"/>
      <c r="J1" s="5"/>
    </row>
    <row r="2" spans="1:10" x14ac:dyDescent="0.35">
      <c r="A2" s="5"/>
      <c r="B2" s="5"/>
      <c r="C2" s="5"/>
      <c r="D2" s="5"/>
      <c r="E2" s="5"/>
      <c r="F2" s="5"/>
      <c r="G2" s="5"/>
      <c r="H2" s="5"/>
      <c r="I2" s="5"/>
      <c r="J2" s="5"/>
    </row>
    <row r="3" spans="1:10" ht="15" thickBot="1" x14ac:dyDescent="0.4">
      <c r="A3" s="5"/>
      <c r="B3" s="3" t="s">
        <v>0</v>
      </c>
      <c r="C3" s="3" t="s">
        <v>19</v>
      </c>
      <c r="D3" s="3" t="s">
        <v>20</v>
      </c>
      <c r="E3" s="3" t="s">
        <v>21</v>
      </c>
      <c r="F3" s="3" t="s">
        <v>1</v>
      </c>
      <c r="G3" s="5"/>
      <c r="H3" s="5"/>
      <c r="I3" s="5"/>
      <c r="J3" s="5"/>
    </row>
    <row r="4" spans="1:10" x14ac:dyDescent="0.35">
      <c r="B4" s="1"/>
      <c r="C4" s="1"/>
      <c r="D4" s="1"/>
      <c r="E4" s="1"/>
      <c r="F4" s="4"/>
    </row>
    <row r="5" spans="1:10" x14ac:dyDescent="0.35">
      <c r="B5" s="1" t="s">
        <v>8</v>
      </c>
      <c r="C5" s="4">
        <v>-5675.9219372300004</v>
      </c>
      <c r="D5" s="4">
        <v>-4970.7572925799996</v>
      </c>
      <c r="E5" s="4">
        <v>-705.12897967599997</v>
      </c>
      <c r="F5" s="4">
        <f>627.5095*(C5-D5-E5)</f>
        <v>-22.380110002778792</v>
      </c>
    </row>
    <row r="6" spans="1:10" x14ac:dyDescent="0.35">
      <c r="B6" s="1" t="s">
        <v>9</v>
      </c>
      <c r="C6" s="4">
        <v>-5674.01668247</v>
      </c>
      <c r="D6" s="28">
        <v>-4969.0287458918801</v>
      </c>
      <c r="E6" s="4">
        <v>-704.89991306000002</v>
      </c>
      <c r="F6" s="4">
        <f t="shared" ref="F6:F8" si="0">627.5095*(C6-D6-E6)</f>
        <v>-55.235593843612889</v>
      </c>
    </row>
    <row r="7" spans="1:10" x14ac:dyDescent="0.35">
      <c r="B7" s="1" t="s">
        <v>10</v>
      </c>
      <c r="C7" s="4">
        <v>-5675.4967291700004</v>
      </c>
      <c r="D7" s="4">
        <v>-4970.32418848</v>
      </c>
      <c r="E7" s="4">
        <v>-705.08131560699996</v>
      </c>
      <c r="F7" s="4">
        <f t="shared" si="0"/>
        <v>-57.24460622109914</v>
      </c>
    </row>
    <row r="8" spans="1:10" x14ac:dyDescent="0.35">
      <c r="B8" s="1" t="s">
        <v>11</v>
      </c>
      <c r="C8" s="4">
        <v>-5674.3423592600002</v>
      </c>
      <c r="D8" s="4">
        <v>-4969.3360600300002</v>
      </c>
      <c r="E8" s="4">
        <v>-704.94568272200002</v>
      </c>
      <c r="F8" s="4">
        <f t="shared" si="0"/>
        <v>-38.037434626796362</v>
      </c>
    </row>
    <row r="9" spans="1:10" x14ac:dyDescent="0.35">
      <c r="B9" s="1" t="s">
        <v>12</v>
      </c>
      <c r="C9" s="4">
        <v>-5673.9538205299996</v>
      </c>
      <c r="D9" s="4">
        <v>-4969.0159781100001</v>
      </c>
      <c r="E9" s="4">
        <v>-704.88149266599999</v>
      </c>
      <c r="F9" s="4">
        <f>627.5095*(C9-D9-E9)</f>
        <v>-35.360005957339311</v>
      </c>
    </row>
    <row r="10" spans="1:10" x14ac:dyDescent="0.35">
      <c r="B10" s="1" t="s">
        <v>13</v>
      </c>
      <c r="C10" s="4">
        <v>-5673.3783277700004</v>
      </c>
      <c r="D10" s="4">
        <v>-4968.4700858200003</v>
      </c>
      <c r="E10" s="4">
        <v>-704.83214289199998</v>
      </c>
      <c r="F10" s="4">
        <f t="shared" ref="F10:F24" si="1">627.5095*(C10-D10-E10)</f>
        <v>-47.752881836093671</v>
      </c>
    </row>
    <row r="11" spans="1:10" x14ac:dyDescent="0.35">
      <c r="B11" s="1" t="s">
        <v>14</v>
      </c>
      <c r="C11" s="4">
        <v>-5677.5501211000001</v>
      </c>
      <c r="D11" s="4">
        <v>-4972.1681408000004</v>
      </c>
      <c r="E11" s="4">
        <v>-705.33946042599996</v>
      </c>
      <c r="F11" s="4">
        <f t="shared" si="1"/>
        <v>-26.68162487362013</v>
      </c>
    </row>
    <row r="12" spans="1:10" x14ac:dyDescent="0.35">
      <c r="B12" s="1" t="s">
        <v>15</v>
      </c>
      <c r="C12" s="4">
        <v>-5674.9775578500003</v>
      </c>
      <c r="D12" s="4">
        <v>-4969.8952759000003</v>
      </c>
      <c r="E12" s="4">
        <v>-705.02317783299998</v>
      </c>
      <c r="F12" s="4">
        <f t="shared" si="1"/>
        <v>-37.088394906578309</v>
      </c>
    </row>
    <row r="13" spans="1:10" x14ac:dyDescent="0.35">
      <c r="B13" s="1" t="s">
        <v>16</v>
      </c>
      <c r="C13" s="4">
        <v>-5678.4154411999998</v>
      </c>
      <c r="D13" s="4">
        <v>-4972.9241078799996</v>
      </c>
      <c r="E13" s="4">
        <v>-705.44589563700004</v>
      </c>
      <c r="F13" s="4">
        <f t="shared" si="1"/>
        <v>-28.512577740588441</v>
      </c>
    </row>
    <row r="14" spans="1:10" x14ac:dyDescent="0.35">
      <c r="B14" s="1" t="s">
        <v>17</v>
      </c>
      <c r="C14" s="4">
        <v>-5675.6084951499997</v>
      </c>
      <c r="D14" s="4">
        <v>-4970.4579450499996</v>
      </c>
      <c r="E14" s="4">
        <v>-705.12123517500004</v>
      </c>
      <c r="F14" s="4">
        <f t="shared" si="1"/>
        <v>-18.395393929355212</v>
      </c>
    </row>
    <row r="15" spans="1:10" x14ac:dyDescent="0.35">
      <c r="B15" s="1" t="s">
        <v>18</v>
      </c>
      <c r="C15" s="4">
        <v>-5676.9377270200002</v>
      </c>
      <c r="D15" s="28">
        <v>-4971.5948877068404</v>
      </c>
      <c r="E15" s="4">
        <v>-705.25342676599996</v>
      </c>
      <c r="F15" s="4">
        <f t="shared" si="1"/>
        <v>-56.107222762032407</v>
      </c>
    </row>
    <row r="16" spans="1:10" x14ac:dyDescent="0.35">
      <c r="B16" s="1" t="s">
        <v>115</v>
      </c>
      <c r="C16" s="4">
        <v>-5676.5159652399998</v>
      </c>
      <c r="D16" s="4">
        <v>-4971.2604300900002</v>
      </c>
      <c r="E16" s="4">
        <v>-705.20190349500001</v>
      </c>
      <c r="F16" s="4">
        <f t="shared" si="1"/>
        <v>-33.654373012939509</v>
      </c>
    </row>
    <row r="17" spans="2:6" x14ac:dyDescent="0.35">
      <c r="B17" s="1" t="s">
        <v>117</v>
      </c>
      <c r="C17" s="4">
        <v>-5676.7372863399996</v>
      </c>
      <c r="D17" s="4">
        <v>-4971.4824862300002</v>
      </c>
      <c r="E17" s="4">
        <v>-705.22668394899995</v>
      </c>
      <c r="F17" s="4">
        <f t="shared" si="1"/>
        <v>-17.643158130717268</v>
      </c>
    </row>
    <row r="18" spans="2:6" x14ac:dyDescent="0.35">
      <c r="B18" s="1" t="s">
        <v>118</v>
      </c>
      <c r="C18" s="4">
        <v>-5670.9724477500004</v>
      </c>
      <c r="D18" s="4">
        <v>-4966.3811600600002</v>
      </c>
      <c r="E18" s="4">
        <v>-704.53496329899997</v>
      </c>
      <c r="F18" s="4">
        <f t="shared" si="1"/>
        <v>-35.344090434341837</v>
      </c>
    </row>
    <row r="19" spans="2:6" x14ac:dyDescent="0.35">
      <c r="B19" s="1" t="s">
        <v>122</v>
      </c>
      <c r="C19" s="4">
        <v>-5643.8901030099996</v>
      </c>
      <c r="D19" s="4">
        <v>-4942.6444858000004</v>
      </c>
      <c r="E19" s="4">
        <v>-701.220179336</v>
      </c>
      <c r="F19" s="4">
        <f t="shared" si="1"/>
        <v>-15.962507594288905</v>
      </c>
    </row>
    <row r="20" spans="2:6" x14ac:dyDescent="0.35">
      <c r="B20" s="1" t="s">
        <v>127</v>
      </c>
      <c r="C20" s="4">
        <v>-5647.6777913699998</v>
      </c>
      <c r="D20" s="4">
        <v>-4945.9329646200003</v>
      </c>
      <c r="E20" s="4">
        <v>-701.624390232</v>
      </c>
      <c r="F20" s="4">
        <f t="shared" si="1"/>
        <v>-75.575059191576557</v>
      </c>
    </row>
    <row r="21" spans="2:6" x14ac:dyDescent="0.35">
      <c r="B21" s="1" t="s">
        <v>131</v>
      </c>
      <c r="C21" s="4">
        <v>-5675.2417464199998</v>
      </c>
      <c r="D21" s="4">
        <v>-4970.0990729200003</v>
      </c>
      <c r="E21" s="4">
        <v>-705.04572668000003</v>
      </c>
      <c r="F21" s="4">
        <f t="shared" si="1"/>
        <v>-60.83505054448645</v>
      </c>
    </row>
    <row r="22" spans="2:6" x14ac:dyDescent="0.35">
      <c r="B22" s="1" t="s">
        <v>145</v>
      </c>
      <c r="C22" s="4">
        <v>-5671.2594125100004</v>
      </c>
      <c r="D22" s="4">
        <v>-4966.6382011599999</v>
      </c>
      <c r="E22" s="4">
        <v>-704.561277991</v>
      </c>
      <c r="F22" s="4">
        <f t="shared" si="1"/>
        <v>-37.608752139739586</v>
      </c>
    </row>
    <row r="23" spans="2:6" x14ac:dyDescent="0.35">
      <c r="B23" s="1" t="s">
        <v>150</v>
      </c>
      <c r="C23" s="4">
        <v>-5676.02056851</v>
      </c>
      <c r="D23" s="4">
        <v>-4970.7924714500004</v>
      </c>
      <c r="E23" s="4">
        <v>-705.13731384799996</v>
      </c>
      <c r="F23" s="4">
        <f t="shared" si="1"/>
        <v>-56.967327970240802</v>
      </c>
    </row>
    <row r="24" spans="2:6" x14ac:dyDescent="0.35">
      <c r="B24" s="1" t="s">
        <v>151</v>
      </c>
      <c r="C24" s="4">
        <v>-5675.5310144300001</v>
      </c>
      <c r="D24" s="4">
        <v>-4970.3474449799996</v>
      </c>
      <c r="E24" s="4">
        <v>-705.08249379999995</v>
      </c>
      <c r="F24" s="4">
        <f t="shared" si="1"/>
        <v>-63.42593059402185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60"/>
  <sheetViews>
    <sheetView workbookViewId="0"/>
  </sheetViews>
  <sheetFormatPr defaultRowHeight="14.5" x14ac:dyDescent="0.35"/>
  <cols>
    <col min="1" max="1" width="9.453125" bestFit="1" customWidth="1"/>
    <col min="7" max="7" width="12.453125" bestFit="1" customWidth="1"/>
    <col min="21" max="21" width="9" bestFit="1" customWidth="1"/>
  </cols>
  <sheetData>
    <row r="1" spans="1:48" x14ac:dyDescent="0.35">
      <c r="A1" s="5" t="s">
        <v>193</v>
      </c>
    </row>
    <row r="2" spans="1:48" x14ac:dyDescent="0.35">
      <c r="A2" s="5"/>
      <c r="B2" s="42"/>
      <c r="C2" s="42"/>
      <c r="D2" s="42"/>
      <c r="E2" s="42"/>
      <c r="F2" s="42"/>
      <c r="G2" s="42"/>
      <c r="H2" s="42"/>
      <c r="I2" s="42"/>
      <c r="J2" s="42"/>
      <c r="K2" s="42"/>
      <c r="L2" s="42"/>
      <c r="M2" s="42"/>
    </row>
    <row r="3" spans="1:48" x14ac:dyDescent="0.35">
      <c r="A3" s="5"/>
      <c r="B3" s="42"/>
      <c r="C3" s="42"/>
      <c r="D3" s="42"/>
      <c r="E3" s="42"/>
      <c r="F3" s="42"/>
      <c r="G3" s="42"/>
      <c r="H3" s="42"/>
      <c r="I3" s="42"/>
      <c r="J3" s="42"/>
      <c r="K3" s="42"/>
      <c r="L3" s="42"/>
      <c r="M3" s="42"/>
    </row>
    <row r="5" spans="1:48" x14ac:dyDescent="0.35">
      <c r="A5" s="30" t="s">
        <v>22</v>
      </c>
      <c r="B5" s="30"/>
      <c r="C5" s="30"/>
      <c r="D5" s="30"/>
      <c r="F5" s="30"/>
      <c r="G5" s="30"/>
    </row>
    <row r="7" spans="1:48" x14ac:dyDescent="0.35">
      <c r="A7" t="s">
        <v>23</v>
      </c>
      <c r="B7" t="s">
        <v>24</v>
      </c>
      <c r="C7" t="s">
        <v>25</v>
      </c>
      <c r="D7" t="s">
        <v>26</v>
      </c>
      <c r="E7" t="s">
        <v>27</v>
      </c>
      <c r="F7" t="s">
        <v>28</v>
      </c>
      <c r="G7" t="s">
        <v>29</v>
      </c>
      <c r="H7" t="s">
        <v>30</v>
      </c>
      <c r="I7" t="s">
        <v>31</v>
      </c>
      <c r="J7" t="s">
        <v>32</v>
      </c>
      <c r="K7" t="s">
        <v>33</v>
      </c>
      <c r="M7" t="s">
        <v>34</v>
      </c>
    </row>
    <row r="8" spans="1:48" x14ac:dyDescent="0.35">
      <c r="A8" t="s">
        <v>34</v>
      </c>
      <c r="B8">
        <v>-1028.85287599</v>
      </c>
      <c r="C8">
        <v>-1216.9527186</v>
      </c>
      <c r="D8">
        <v>-1256.23072409</v>
      </c>
      <c r="E8">
        <v>-1254.2747083899999</v>
      </c>
      <c r="F8">
        <v>-1253.8368639</v>
      </c>
      <c r="G8">
        <v>-1202.59507979</v>
      </c>
      <c r="H8">
        <v>-1259.8560145700001</v>
      </c>
      <c r="I8">
        <v>-1259.84845619</v>
      </c>
      <c r="J8">
        <v>-1259.8451361699999</v>
      </c>
      <c r="K8">
        <v>-1106.2470088600001</v>
      </c>
    </row>
    <row r="9" spans="1:48" x14ac:dyDescent="0.35">
      <c r="A9" t="s">
        <v>35</v>
      </c>
      <c r="B9">
        <v>-705.13456435399996</v>
      </c>
      <c r="C9">
        <v>-705.13225038099995</v>
      </c>
      <c r="D9">
        <v>-705.13451866900004</v>
      </c>
      <c r="E9">
        <v>-705.134808335</v>
      </c>
      <c r="F9">
        <v>-705.13323481899999</v>
      </c>
      <c r="G9">
        <v>-705.134230946</v>
      </c>
      <c r="H9">
        <v>-705.13506151900003</v>
      </c>
      <c r="I9">
        <v>-705.13383691299998</v>
      </c>
      <c r="J9">
        <v>-705.13302983400001</v>
      </c>
      <c r="K9">
        <v>-705.13465921900001</v>
      </c>
    </row>
    <row r="10" spans="1:48" x14ac:dyDescent="0.35">
      <c r="A10" t="s">
        <v>36</v>
      </c>
      <c r="B10">
        <v>-323.71788374300002</v>
      </c>
      <c r="C10">
        <v>-511.79255153100002</v>
      </c>
      <c r="D10">
        <v>-551.09381330600002</v>
      </c>
      <c r="E10">
        <v>-549.13976180199995</v>
      </c>
      <c r="F10">
        <v>-548.69108177400005</v>
      </c>
      <c r="G10">
        <v>-497.45104392399998</v>
      </c>
      <c r="H10">
        <v>-554.72095003799996</v>
      </c>
      <c r="I10">
        <v>-554.71945087100005</v>
      </c>
      <c r="J10">
        <v>-554.71995090300004</v>
      </c>
      <c r="K10">
        <v>-401.11190450999999</v>
      </c>
    </row>
    <row r="11" spans="1:48" x14ac:dyDescent="0.35">
      <c r="A11" t="s">
        <v>37</v>
      </c>
      <c r="B11">
        <f t="shared" ref="B11:F11" si="0">627.5095*(B8-B9-B10)</f>
        <v>-0.26850692251548525</v>
      </c>
      <c r="C11">
        <f t="shared" si="0"/>
        <v>-17.517986928574679</v>
      </c>
      <c r="D11">
        <f t="shared" si="0"/>
        <v>-1.5010748875340665</v>
      </c>
      <c r="E11">
        <f t="shared" si="0"/>
        <v>-8.6755070860744576E-2</v>
      </c>
      <c r="F11">
        <f t="shared" si="0"/>
        <v>-7.8735543419021186</v>
      </c>
      <c r="G11">
        <f>627.5095*(G8-G9-G10)</f>
        <v>-6.1526804467537213</v>
      </c>
      <c r="H11">
        <f t="shared" ref="H11:K11" si="1">627.5095*(H8-H9-H10)</f>
        <v>-1.8906861751560769E-3</v>
      </c>
      <c r="I11">
        <f t="shared" si="1"/>
        <v>3.0318711351756709</v>
      </c>
      <c r="J11">
        <f t="shared" si="1"/>
        <v>4.9225403159618955</v>
      </c>
      <c r="K11">
        <f t="shared" si="1"/>
        <v>-0.27932393127528521</v>
      </c>
      <c r="M11" s="6">
        <f>SUM(B11:K11)</f>
        <v>-25.72736176445369</v>
      </c>
    </row>
    <row r="13" spans="1:48" x14ac:dyDescent="0.35">
      <c r="B13" s="12" t="s">
        <v>38</v>
      </c>
      <c r="C13" t="s">
        <v>39</v>
      </c>
      <c r="D13" t="s">
        <v>40</v>
      </c>
      <c r="E13" t="s">
        <v>41</v>
      </c>
      <c r="F13" t="s">
        <v>42</v>
      </c>
      <c r="G13" t="s">
        <v>43</v>
      </c>
      <c r="H13" t="s">
        <v>44</v>
      </c>
      <c r="I13" t="s">
        <v>45</v>
      </c>
      <c r="J13" t="s">
        <v>46</v>
      </c>
      <c r="K13" t="s">
        <v>47</v>
      </c>
      <c r="L13" t="s">
        <v>48</v>
      </c>
      <c r="M13" t="s">
        <v>49</v>
      </c>
      <c r="N13" t="s">
        <v>50</v>
      </c>
      <c r="O13" t="s">
        <v>51</v>
      </c>
      <c r="P13" t="s">
        <v>52</v>
      </c>
      <c r="Q13" t="s">
        <v>53</v>
      </c>
      <c r="R13" t="s">
        <v>54</v>
      </c>
      <c r="S13" t="s">
        <v>55</v>
      </c>
      <c r="T13" t="s">
        <v>56</v>
      </c>
      <c r="U13" t="s">
        <v>57</v>
      </c>
      <c r="V13" t="s">
        <v>58</v>
      </c>
      <c r="W13" t="s">
        <v>59</v>
      </c>
      <c r="X13" t="s">
        <v>60</v>
      </c>
      <c r="Y13" t="s">
        <v>61</v>
      </c>
      <c r="Z13" t="s">
        <v>62</v>
      </c>
      <c r="AA13" t="s">
        <v>63</v>
      </c>
      <c r="AB13" t="s">
        <v>64</v>
      </c>
      <c r="AC13" t="s">
        <v>65</v>
      </c>
      <c r="AD13" t="s">
        <v>66</v>
      </c>
      <c r="AE13" t="s">
        <v>67</v>
      </c>
      <c r="AF13" t="s">
        <v>68</v>
      </c>
      <c r="AG13" t="s">
        <v>69</v>
      </c>
      <c r="AH13" t="s">
        <v>70</v>
      </c>
      <c r="AI13" t="s">
        <v>71</v>
      </c>
      <c r="AJ13" t="s">
        <v>72</v>
      </c>
      <c r="AK13" t="s">
        <v>73</v>
      </c>
      <c r="AL13" t="s">
        <v>74</v>
      </c>
      <c r="AM13" t="s">
        <v>75</v>
      </c>
      <c r="AN13" t="s">
        <v>76</v>
      </c>
      <c r="AO13" t="s">
        <v>77</v>
      </c>
      <c r="AP13" t="s">
        <v>78</v>
      </c>
      <c r="AQ13" t="s">
        <v>79</v>
      </c>
      <c r="AR13" t="s">
        <v>80</v>
      </c>
      <c r="AS13" t="s">
        <v>81</v>
      </c>
      <c r="AT13" t="s">
        <v>82</v>
      </c>
      <c r="AV13" t="s">
        <v>34</v>
      </c>
    </row>
    <row r="14" spans="1:48" x14ac:dyDescent="0.35">
      <c r="A14" t="s">
        <v>34</v>
      </c>
      <c r="B14">
        <v>-1540.6712626200001</v>
      </c>
      <c r="C14">
        <v>-1579.9391745200001</v>
      </c>
      <c r="D14">
        <v>-1501.58333797</v>
      </c>
      <c r="E14">
        <v>-1577.5552400900001</v>
      </c>
      <c r="F14">
        <v>-1526.3134545099999</v>
      </c>
      <c r="G14">
        <v>-1583.5744367299999</v>
      </c>
      <c r="H14">
        <v>-1583.56690529</v>
      </c>
      <c r="I14">
        <v>-1583.56347297</v>
      </c>
      <c r="J14">
        <v>-1429.9653473400001</v>
      </c>
      <c r="K14">
        <v>-1768.0467457899999</v>
      </c>
      <c r="L14">
        <v>-1766.0936674899999</v>
      </c>
      <c r="M14">
        <v>-1765.65488433</v>
      </c>
      <c r="N14">
        <v>-1714.4140266899999</v>
      </c>
      <c r="O14">
        <v>-1771.6742270100001</v>
      </c>
      <c r="P14">
        <v>-1771.66660282</v>
      </c>
      <c r="Q14">
        <v>-1771.66313343</v>
      </c>
      <c r="R14">
        <v>-1618.06528804</v>
      </c>
      <c r="S14">
        <v>-1805.39201647</v>
      </c>
      <c r="T14">
        <v>-1804.9326166599999</v>
      </c>
      <c r="U14">
        <v>-1753.6925653000001</v>
      </c>
      <c r="V14">
        <v>-1810.9429209899999</v>
      </c>
      <c r="W14">
        <v>-1810.9445449100001</v>
      </c>
      <c r="X14">
        <v>-1810.9413420599999</v>
      </c>
      <c r="Y14">
        <v>-1657.3432436400001</v>
      </c>
      <c r="Z14" s="7">
        <v>-1802.9770842999999</v>
      </c>
      <c r="AA14">
        <v>-1751.7346004999999</v>
      </c>
      <c r="AB14" s="7">
        <v>-1808.9958738400001</v>
      </c>
      <c r="AC14">
        <v>-1808.9887456199999</v>
      </c>
      <c r="AD14">
        <v>-1808.9853621</v>
      </c>
      <c r="AE14">
        <v>-1655.3871898899999</v>
      </c>
      <c r="AF14">
        <v>-1751.3020648900001</v>
      </c>
      <c r="AG14">
        <v>-1808.55835948</v>
      </c>
      <c r="AH14">
        <v>-1808.55097563</v>
      </c>
      <c r="AI14">
        <v>-1808.5451821199999</v>
      </c>
      <c r="AJ14" s="7">
        <v>-1654.9530013599999</v>
      </c>
      <c r="AK14">
        <v>-1757.3166677500001</v>
      </c>
      <c r="AL14">
        <v>-1757.30902062</v>
      </c>
      <c r="AM14">
        <v>-1757.30003807</v>
      </c>
      <c r="AN14">
        <v>-1603.7076468</v>
      </c>
      <c r="AO14">
        <v>-1814.5698813500001</v>
      </c>
      <c r="AP14">
        <v>-1814.5666218599999</v>
      </c>
      <c r="AQ14">
        <v>-1660.96868451</v>
      </c>
      <c r="AR14" s="7">
        <v>-1814.5566166399999</v>
      </c>
      <c r="AS14">
        <v>-1660.96091527</v>
      </c>
      <c r="AT14">
        <v>-1660.9577773999999</v>
      </c>
    </row>
    <row r="15" spans="1:48" x14ac:dyDescent="0.35">
      <c r="A15" t="s">
        <v>35</v>
      </c>
      <c r="B15">
        <v>-705.13231703099996</v>
      </c>
      <c r="C15">
        <v>-705.13454780999996</v>
      </c>
      <c r="D15">
        <v>-705.13485546200002</v>
      </c>
      <c r="E15">
        <v>-705.13329257400005</v>
      </c>
      <c r="F15">
        <v>-705.13432767500001</v>
      </c>
      <c r="G15">
        <v>-705.13509734299998</v>
      </c>
      <c r="H15">
        <v>-705.13388143600002</v>
      </c>
      <c r="I15">
        <v>-705.13305162899997</v>
      </c>
      <c r="J15">
        <v>-705.13468676100001</v>
      </c>
      <c r="K15">
        <v>-705.13231458500002</v>
      </c>
      <c r="L15">
        <v>-705.13247986299996</v>
      </c>
      <c r="M15">
        <v>-705.13099746800003</v>
      </c>
      <c r="N15">
        <v>-705.13194615899999</v>
      </c>
      <c r="O15">
        <v>-705.132838118</v>
      </c>
      <c r="P15">
        <v>-705.13154715099995</v>
      </c>
      <c r="Q15">
        <v>-705.130867599</v>
      </c>
      <c r="R15">
        <v>-705.13245248099997</v>
      </c>
      <c r="S15">
        <v>-705.13475618899997</v>
      </c>
      <c r="T15">
        <v>-705.13318391799999</v>
      </c>
      <c r="U15">
        <v>-705.13424043099997</v>
      </c>
      <c r="V15">
        <v>-705.13509798799998</v>
      </c>
      <c r="W15">
        <v>-705.13372516699997</v>
      </c>
      <c r="X15" s="8">
        <v>-705.13310948900005</v>
      </c>
      <c r="Y15">
        <v>-705.13459314900001</v>
      </c>
      <c r="Z15" s="8">
        <v>-705.13348550000001</v>
      </c>
      <c r="AA15">
        <v>-705.13448643000004</v>
      </c>
      <c r="AB15">
        <v>-705.13529820799999</v>
      </c>
      <c r="AC15">
        <v>-705.13413395999999</v>
      </c>
      <c r="AD15" s="8">
        <v>-705.13336611399995</v>
      </c>
      <c r="AE15">
        <v>-705.134915299</v>
      </c>
      <c r="AF15">
        <v>-705.13292065200005</v>
      </c>
      <c r="AG15">
        <v>-705.13374219100001</v>
      </c>
      <c r="AH15">
        <v>-705.13245085100004</v>
      </c>
      <c r="AI15">
        <v>-705.13172850900003</v>
      </c>
      <c r="AJ15" s="8">
        <v>-705.13342372900001</v>
      </c>
      <c r="AK15">
        <v>-705.13474699899996</v>
      </c>
      <c r="AL15" s="8">
        <v>-705.13348401600001</v>
      </c>
      <c r="AM15">
        <v>-705.13271154100005</v>
      </c>
      <c r="AN15">
        <v>-705.13435872699995</v>
      </c>
      <c r="AO15">
        <v>-705.13425459099994</v>
      </c>
      <c r="AP15" s="8">
        <v>-705.13349266199998</v>
      </c>
      <c r="AQ15">
        <v>-705.13517901</v>
      </c>
      <c r="AR15" s="8">
        <v>-705.13209786300001</v>
      </c>
      <c r="AS15">
        <v>-401.11193847700002</v>
      </c>
      <c r="AT15" s="8">
        <v>-705.13325888400004</v>
      </c>
    </row>
    <row r="16" spans="1:48" x14ac:dyDescent="0.35">
      <c r="A16" t="s">
        <v>36</v>
      </c>
      <c r="B16">
        <v>-323.71791039700003</v>
      </c>
      <c r="C16">
        <v>-323.71798429799998</v>
      </c>
      <c r="D16">
        <v>-247.82077380800001</v>
      </c>
      <c r="E16">
        <v>-323.71788633</v>
      </c>
      <c r="F16">
        <v>-323.71788455799998</v>
      </c>
      <c r="G16">
        <v>-323.71792457499998</v>
      </c>
      <c r="H16">
        <v>-323.71790860099998</v>
      </c>
      <c r="I16">
        <v>-323.71787882500001</v>
      </c>
      <c r="J16">
        <v>-323.71787811799999</v>
      </c>
      <c r="K16">
        <v>-511.79253645199998</v>
      </c>
      <c r="L16">
        <v>-511.79246668399998</v>
      </c>
      <c r="M16">
        <v>-511.79252224599998</v>
      </c>
      <c r="N16">
        <v>-511.79250462800002</v>
      </c>
      <c r="O16">
        <v>-511.792537751</v>
      </c>
      <c r="P16">
        <v>-511.79247575300002</v>
      </c>
      <c r="Q16">
        <v>-511.79255356800002</v>
      </c>
      <c r="R16">
        <v>-511.79250968600002</v>
      </c>
      <c r="S16">
        <v>-551.08924693899996</v>
      </c>
      <c r="T16">
        <v>-551.09379444499996</v>
      </c>
      <c r="U16">
        <v>-551.09374106099995</v>
      </c>
      <c r="V16">
        <v>-551.09208652100006</v>
      </c>
      <c r="W16">
        <v>-551.09385736199999</v>
      </c>
      <c r="X16">
        <v>-551.09386237700005</v>
      </c>
      <c r="Y16">
        <v>-551.09383206799998</v>
      </c>
      <c r="Z16">
        <v>-549.13980208500004</v>
      </c>
      <c r="AA16" s="8">
        <v>-549.13972525400004</v>
      </c>
      <c r="AB16">
        <v>-549.13973651699996</v>
      </c>
      <c r="AC16">
        <v>-549.13974206199998</v>
      </c>
      <c r="AD16">
        <v>-549.13973234800005</v>
      </c>
      <c r="AE16">
        <v>-549.13978053200003</v>
      </c>
      <c r="AF16">
        <v>-548.69027022399996</v>
      </c>
      <c r="AG16">
        <v>-548.69113148500003</v>
      </c>
      <c r="AH16">
        <v>-548.69114232000004</v>
      </c>
      <c r="AI16">
        <v>-548.69136951300004</v>
      </c>
      <c r="AJ16">
        <v>-548.69067695000001</v>
      </c>
      <c r="AK16">
        <v>-497.45113723700001</v>
      </c>
      <c r="AL16">
        <v>-497.451008059</v>
      </c>
      <c r="AM16">
        <v>-497.45034093200002</v>
      </c>
      <c r="AN16">
        <v>-497.45103903900002</v>
      </c>
      <c r="AO16">
        <v>-554.72096965599997</v>
      </c>
      <c r="AP16">
        <v>-554.72099722799999</v>
      </c>
      <c r="AQ16">
        <v>-554.72104898700002</v>
      </c>
      <c r="AR16" s="8">
        <v>-554.71969783700001</v>
      </c>
      <c r="AS16" s="8">
        <v>-554.71945732699999</v>
      </c>
      <c r="AT16" s="8">
        <v>-554.71997170700001</v>
      </c>
    </row>
    <row r="17" spans="1:48" x14ac:dyDescent="0.35">
      <c r="A17" t="s">
        <v>83</v>
      </c>
      <c r="B17">
        <v>-511.792491606</v>
      </c>
      <c r="C17">
        <v>-551.09260701400001</v>
      </c>
      <c r="D17">
        <v>-548.47474065300003</v>
      </c>
      <c r="E17">
        <v>-548.69111908000002</v>
      </c>
      <c r="F17">
        <v>-497.45098559100001</v>
      </c>
      <c r="G17">
        <v>-554.72097948600003</v>
      </c>
      <c r="H17">
        <v>-554.71948539100003</v>
      </c>
      <c r="I17">
        <v>-554.71995123399995</v>
      </c>
      <c r="J17">
        <v>-401.11191011800003</v>
      </c>
      <c r="K17">
        <v>-551.09388135899997</v>
      </c>
      <c r="L17">
        <v>-549.13973365100003</v>
      </c>
      <c r="M17">
        <v>-548.69107973999996</v>
      </c>
      <c r="N17">
        <v>-497.45101637900001</v>
      </c>
      <c r="O17">
        <v>-554.72094424900001</v>
      </c>
      <c r="P17">
        <v>-554.71946354399995</v>
      </c>
      <c r="Q17">
        <v>-554.71997611899997</v>
      </c>
      <c r="R17">
        <v>-401.11191038499999</v>
      </c>
      <c r="S17">
        <v>-549.137016937</v>
      </c>
      <c r="T17">
        <v>-548.691083811</v>
      </c>
      <c r="U17">
        <v>-497.45105862700001</v>
      </c>
      <c r="V17" s="8">
        <v>-554.72024938799996</v>
      </c>
      <c r="W17">
        <v>-554.71947504399998</v>
      </c>
      <c r="X17" s="8">
        <v>-554.71997382300003</v>
      </c>
      <c r="Y17">
        <v>-401.11191007999997</v>
      </c>
      <c r="Z17">
        <v>-548.69108200400001</v>
      </c>
      <c r="AA17">
        <v>-497.45111618499999</v>
      </c>
      <c r="AB17">
        <v>-554.72113490900006</v>
      </c>
      <c r="AC17">
        <v>-554.71953215400004</v>
      </c>
      <c r="AD17" s="8">
        <v>-554.71996808599999</v>
      </c>
      <c r="AE17">
        <v>-401.11193644000002</v>
      </c>
      <c r="AF17">
        <v>-497.45073685900002</v>
      </c>
      <c r="AG17">
        <v>-554.72097956100004</v>
      </c>
      <c r="AH17" s="8">
        <v>-554.71953996100001</v>
      </c>
      <c r="AI17" s="8">
        <v>-554.72023854600002</v>
      </c>
      <c r="AJ17">
        <v>-401.11190066799998</v>
      </c>
      <c r="AK17">
        <v>-554.72098912800004</v>
      </c>
      <c r="AL17" s="8">
        <v>-554.71948234199999</v>
      </c>
      <c r="AM17">
        <v>-554.72091866200003</v>
      </c>
      <c r="AN17">
        <v>-401.11195145400001</v>
      </c>
      <c r="AO17" s="8">
        <v>-554.71946915900003</v>
      </c>
      <c r="AP17" s="8">
        <v>-554.71996499500005</v>
      </c>
      <c r="AQ17">
        <v>-401.11197574200003</v>
      </c>
      <c r="AR17" s="8">
        <v>-554.72033378000003</v>
      </c>
      <c r="AS17">
        <v>-705.13390396900002</v>
      </c>
      <c r="AT17">
        <v>-401.11195296300002</v>
      </c>
    </row>
    <row r="18" spans="1:48" x14ac:dyDescent="0.35">
      <c r="A18" t="s">
        <v>37</v>
      </c>
      <c r="B18">
        <f>627.5095*(B14-B15-B16-B17)</f>
        <v>-17.911371379145905</v>
      </c>
      <c r="C18">
        <f t="shared" ref="C18:AT18" si="2">627.5095*(C14-C15-C16-C17)</f>
        <v>3.7428444186157086</v>
      </c>
      <c r="D18">
        <f>627.5095*(D14-D15-D16-D17)</f>
        <v>-95.988902688911878</v>
      </c>
      <c r="E18">
        <f t="shared" si="2"/>
        <v>-8.1212944649872902</v>
      </c>
      <c r="F18">
        <f t="shared" si="2"/>
        <v>-6.4361679034757318</v>
      </c>
      <c r="G18">
        <f t="shared" si="2"/>
        <v>-0.27317120052667915</v>
      </c>
      <c r="H18">
        <f t="shared" si="2"/>
        <v>2.742303111319131</v>
      </c>
      <c r="I18">
        <f t="shared" si="2"/>
        <v>4.6490409277991125</v>
      </c>
      <c r="J18">
        <f>627.5095*(J14-J15-J16-J17)</f>
        <v>-0.54740351981043567</v>
      </c>
      <c r="K18">
        <f>627.5095*(K14-K15-K16-K17)</f>
        <v>-17.578670862188535</v>
      </c>
      <c r="L18">
        <f>627.5095*(L14-L15-L16-L17)</f>
        <v>-18.189801109352061</v>
      </c>
      <c r="M18">
        <f t="shared" si="2"/>
        <v>-25.27914239631383</v>
      </c>
      <c r="N18">
        <f>627.5095*(N14-N15-N16-N17)</f>
        <v>-24.196467625402246</v>
      </c>
      <c r="O18">
        <f>627.5095*(O14-O15-O16-O17)</f>
        <v>-17.511839845565866</v>
      </c>
      <c r="P18">
        <f t="shared" si="2"/>
        <v>-14.50574303560788</v>
      </c>
      <c r="Q18">
        <f t="shared" si="2"/>
        <v>-12.384617853461291</v>
      </c>
      <c r="R18">
        <f t="shared" si="2"/>
        <v>-17.830988667176296</v>
      </c>
      <c r="S18">
        <f t="shared" si="2"/>
        <v>-19.450538603416472</v>
      </c>
      <c r="T18">
        <f t="shared" si="2"/>
        <v>-9.133078232586751</v>
      </c>
      <c r="U18">
        <f t="shared" si="2"/>
        <v>-8.4871795667408865</v>
      </c>
      <c r="V18">
        <f t="shared" si="2"/>
        <v>2.8318920150755771</v>
      </c>
      <c r="W18">
        <f t="shared" si="2"/>
        <v>1.5767199026943286</v>
      </c>
      <c r="X18">
        <f t="shared" si="2"/>
        <v>3.5163304321936284</v>
      </c>
      <c r="Y18">
        <f t="shared" si="2"/>
        <v>-1.8250128618307326</v>
      </c>
      <c r="Z18">
        <f t="shared" si="2"/>
        <v>-7.9786019421481109</v>
      </c>
      <c r="AA18">
        <f t="shared" si="2"/>
        <v>-5.8186640424866818</v>
      </c>
      <c r="AB18">
        <f t="shared" si="2"/>
        <v>0.18561354501367994</v>
      </c>
      <c r="AC18">
        <f t="shared" si="2"/>
        <v>2.9257981842638765</v>
      </c>
      <c r="AD18">
        <f t="shared" si="2"/>
        <v>4.8346143122728087</v>
      </c>
      <c r="AE18">
        <f t="shared" si="2"/>
        <v>-0.34991121981268442</v>
      </c>
      <c r="AF18">
        <f t="shared" si="2"/>
        <v>-17.656332065594853</v>
      </c>
      <c r="AG18">
        <f t="shared" si="2"/>
        <v>-7.8477862917844128</v>
      </c>
      <c r="AH18">
        <f t="shared" si="2"/>
        <v>-4.9212419987680827</v>
      </c>
      <c r="AI18">
        <f t="shared" si="2"/>
        <v>-1.1581014127210274</v>
      </c>
      <c r="AJ18">
        <f t="shared" si="2"/>
        <v>-10.667669657570331</v>
      </c>
      <c r="AK18">
        <f t="shared" si="2"/>
        <v>-6.1460702617803067</v>
      </c>
      <c r="AL18">
        <f t="shared" si="2"/>
        <v>-3.1665403213610785</v>
      </c>
      <c r="AM18">
        <f t="shared" si="2"/>
        <v>2.4680356515896413</v>
      </c>
      <c r="AN18">
        <f t="shared" si="2"/>
        <v>-6.4618292770364913</v>
      </c>
      <c r="AO18">
        <f t="shared" si="2"/>
        <v>3.0196108544553715</v>
      </c>
      <c r="AP18">
        <f t="shared" si="2"/>
        <v>4.9152976012888061</v>
      </c>
      <c r="AQ18">
        <f t="shared" si="2"/>
        <v>-0.30168836979739366</v>
      </c>
      <c r="AR18">
        <f t="shared" si="2"/>
        <v>9.7344544721491353</v>
      </c>
      <c r="AS18">
        <f t="shared" si="2"/>
        <v>2.7513172852677958</v>
      </c>
      <c r="AT18">
        <f t="shared" si="2"/>
        <v>4.6474319935487598</v>
      </c>
    </row>
    <row r="20" spans="1:48" x14ac:dyDescent="0.35">
      <c r="A20" t="s">
        <v>84</v>
      </c>
      <c r="B20" s="7">
        <f>B18-$B11-C11-'S4. PAIRS'!B$8</f>
        <v>-6.7482371622279144E-2</v>
      </c>
      <c r="C20" s="7">
        <f>C18-$B11-D11-'S4. PAIRS'!B$9</f>
        <v>-1.7321144821811352E-2</v>
      </c>
      <c r="D20" s="7">
        <f>D18-$B11-E11-'S4. PAIRS'!B$10</f>
        <v>1.9998727792270188E-2</v>
      </c>
      <c r="E20" s="7">
        <f>E18-$B11-F11-'S4. PAIRS'!B$11</f>
        <v>1.6193510261789789E-2</v>
      </c>
      <c r="F20" s="7">
        <f>F18-$B11-G11-'S4. PAIRS'!B$12</f>
        <v>-2.3015165840504715E-2</v>
      </c>
      <c r="G20" s="7">
        <f>G18-$B11-H11-'S4. PAIRS'!B$13</f>
        <v>-1.0686485060850688E-3</v>
      </c>
      <c r="H20" s="7">
        <f>H18-$B11-I11-'S4. PAIRS'!B$14</f>
        <v>-2.9716967373472347E-2</v>
      </c>
      <c r="I20" s="7">
        <f>I18-$B11-J11-'S4. PAIRS'!B$15</f>
        <v>-1.2032494755180857E-2</v>
      </c>
      <c r="J20" s="7">
        <f>J18-$B11-K11-'S4. PAIRS'!B$16</f>
        <v>-4.6956535824231255E-3</v>
      </c>
      <c r="K20" s="7">
        <f>K18-$C11-D11-'S4. PAIRS'!B$17</f>
        <v>0.76049319582176322</v>
      </c>
      <c r="L20" s="7">
        <f>L18-$C11-E11-'S4. PAIRS'!B$18</f>
        <v>-0.11592234012534108</v>
      </c>
      <c r="M20" s="7">
        <f>M18-$C11-F11-'S4. PAIRS'!B$19</f>
        <v>7.762418027364186E-2</v>
      </c>
      <c r="N20" s="7">
        <f>N18-$C11-G11-'S4. PAIRS'!B$20</f>
        <v>-0.10633399467137683</v>
      </c>
      <c r="O20" s="7">
        <f>O18-$C11-H11-'S4. PAIRS'!B$21</f>
        <v>-1.6099383797791803E-2</v>
      </c>
      <c r="P20" s="7">
        <f>P18-$C11-I11-'S4. PAIRS'!B$22</f>
        <v>0.13862437864816063</v>
      </c>
      <c r="Q20" s="7">
        <f>Q18-$C11-J11-'S4. PAIRS'!B$23</f>
        <v>0.17984861510127956</v>
      </c>
      <c r="R20" s="7">
        <f>R18-$C11-K11-'S4. PAIRS'!B$24</f>
        <v>-3.6777076787018484E-2</v>
      </c>
      <c r="S20" s="7">
        <f>S18-$D11-E11-'S4. PAIRS'!B$25</f>
        <v>-0.61361643990568382</v>
      </c>
      <c r="T20" s="7">
        <f>T18-$D11-F11-'S4. PAIRS'!B$26</f>
        <v>0.19263474889296894</v>
      </c>
      <c r="U20" s="7">
        <f>U18-$D11-G11-'S4. PAIRS'!B$27</f>
        <v>-0.31422161718838393</v>
      </c>
      <c r="V20" s="7">
        <f>V18-$D11-H11-'S4. PAIRS'!B$28</f>
        <v>8.1174628680820149E-3</v>
      </c>
      <c r="W20" s="7">
        <f>W18-$D11-I11-'S4. PAIRS'!B$29</f>
        <v>1.013678820041692E-2</v>
      </c>
      <c r="X20" s="7">
        <f>X18-$D11-J11-'S4. PAIRS'!B$30</f>
        <v>9.2612872160077006E-2</v>
      </c>
      <c r="Y20" s="7">
        <f>Y18-$D11-K11-'S4. PAIRS'!B$31</f>
        <v>-4.132212821965859E-2</v>
      </c>
      <c r="Z20" s="7">
        <f>Z18-$E11-F11-'S4. PAIRS'!B$32</f>
        <v>-1.4444013657788262E-2</v>
      </c>
      <c r="AA20" s="7">
        <f>AA18-$E11-G11-'S4. PAIRS'!B$33</f>
        <v>1.3219742693653891E-2</v>
      </c>
      <c r="AB20" s="7">
        <f>AB18-$E11-H11-'S4. PAIRS'!B$34</f>
        <v>0.13210769252887328</v>
      </c>
      <c r="AC20" s="7">
        <f>AC18-$E11-I11-'S4. PAIRS'!B$35</f>
        <v>1.5026969953495083E-2</v>
      </c>
      <c r="AD20" s="7">
        <f>AD18-$E11-J11-'S4. PAIRS'!B$36</f>
        <v>-2.6380500760158796E-3</v>
      </c>
      <c r="AE20" s="7">
        <f>AE18-$E11-K11-'S4. PAIRS'!B$37</f>
        <v>-5.7071988641919751E-3</v>
      </c>
      <c r="AF20" s="7">
        <f>AF18-$F11-G11-'S4. PAIRS'!B$38</f>
        <v>-1.3066900149622711</v>
      </c>
      <c r="AG20" s="7">
        <f>AG18-$F11-H11-'S4. PAIRS'!B$39</f>
        <v>1.4477271737609761E-2</v>
      </c>
      <c r="AH20" s="7">
        <f>AH18-$F11-I11-'S4. PAIRS'!B$40</f>
        <v>-7.299190644230541E-3</v>
      </c>
      <c r="AI20" s="7">
        <f>AI18-$F11-J11-'S4. PAIRS'!B$41</f>
        <v>0.26557896312011531</v>
      </c>
      <c r="AJ20" s="7">
        <f>AJ18-$F11-K11-'S4. PAIRS'!B$42</f>
        <v>-7.9619660283133609E-2</v>
      </c>
      <c r="AK20" s="7">
        <f>AK18-$G11-H11-'S4. PAIRS'!B$43</f>
        <v>1.9666775174651121E-2</v>
      </c>
      <c r="AL20" s="7">
        <f>AL18-$G11-I11-'S4. PAIRS'!B$44</f>
        <v>-4.7740922572406537E-2</v>
      </c>
      <c r="AM20" s="7">
        <f>AM18-$G11-J11-'S4. PAIRS'!B$45</f>
        <v>0.12989195633894113</v>
      </c>
      <c r="AN20" s="7">
        <f>AN18-$G11-K11-'S4. PAIRS'!B$46</f>
        <v>-2.6280725343596902E-2</v>
      </c>
      <c r="AO20" s="7">
        <f>AO18-$H11-I11-'S4. PAIRS'!B$47</f>
        <v>-1.8641424829877525E-2</v>
      </c>
      <c r="AP20" s="7">
        <f>AP18-$H11-J11-'S4. PAIRS'!B$48</f>
        <v>-1.3488316594608434E-2</v>
      </c>
      <c r="AQ20" s="7">
        <f>AQ18-$H11-K11-'S4. PAIRS'!B$49</f>
        <v>-8.6182153612105739E-3</v>
      </c>
      <c r="AR20" s="7">
        <f>AR18-$I11-J11-'S4. PAIRS'!B$50</f>
        <v>0.3859591307812702</v>
      </c>
      <c r="AS20" s="7">
        <f>AS18-$I11-K11-'S4. PAIRS'!B$51</f>
        <v>-7.7076992176225287E-3</v>
      </c>
      <c r="AT20" s="7">
        <f>AT18-J11-K11-'S4. PAIRS'!B$52</f>
        <v>-2.7541391402491613E-3</v>
      </c>
      <c r="AV20" s="7">
        <f>SUM(B20:AT20)</f>
        <v>-0.46904201639515425</v>
      </c>
    </row>
    <row r="22" spans="1:48" x14ac:dyDescent="0.35">
      <c r="A22" s="30" t="s">
        <v>85</v>
      </c>
      <c r="B22" s="30"/>
      <c r="C22" s="30"/>
      <c r="D22" s="30"/>
    </row>
    <row r="24" spans="1:48" x14ac:dyDescent="0.35">
      <c r="B24" t="s">
        <v>24</v>
      </c>
      <c r="C24" t="s">
        <v>25</v>
      </c>
      <c r="D24" t="s">
        <v>26</v>
      </c>
      <c r="E24" t="s">
        <v>27</v>
      </c>
      <c r="F24" t="s">
        <v>28</v>
      </c>
      <c r="G24" t="s">
        <v>29</v>
      </c>
      <c r="H24" t="s">
        <v>30</v>
      </c>
      <c r="I24" t="s">
        <v>31</v>
      </c>
      <c r="J24" t="s">
        <v>32</v>
      </c>
      <c r="K24" t="s">
        <v>33</v>
      </c>
      <c r="M24" t="s">
        <v>34</v>
      </c>
    </row>
    <row r="25" spans="1:48" x14ac:dyDescent="0.35">
      <c r="A25" t="s">
        <v>34</v>
      </c>
      <c r="B25">
        <v>-1028.5123765999999</v>
      </c>
      <c r="C25">
        <v>-1216.60162208</v>
      </c>
      <c r="D25">
        <v>-1255.8568600599999</v>
      </c>
      <c r="E25">
        <v>-1253.84916817</v>
      </c>
      <c r="F25">
        <v>-1253.41922686</v>
      </c>
      <c r="G25">
        <v>-1202.1501921399999</v>
      </c>
      <c r="H25">
        <v>-1259.4040349500001</v>
      </c>
      <c r="I25">
        <v>-1259.4053171800001</v>
      </c>
      <c r="J25">
        <v>-1259.40614781</v>
      </c>
      <c r="K25">
        <v>-1105.86372826</v>
      </c>
    </row>
    <row r="26" spans="1:48" x14ac:dyDescent="0.35">
      <c r="A26" t="s">
        <v>35</v>
      </c>
      <c r="B26">
        <v>-704.90497500799995</v>
      </c>
      <c r="C26">
        <v>-704.90252997899995</v>
      </c>
      <c r="D26">
        <v>-704.90513193100003</v>
      </c>
      <c r="E26">
        <v>-704.90530050999996</v>
      </c>
      <c r="F26">
        <v>-704.90357844200003</v>
      </c>
      <c r="G26">
        <v>-704.90436538599999</v>
      </c>
      <c r="H26">
        <v>-704.90549670500002</v>
      </c>
      <c r="I26">
        <v>-704.90430136199996</v>
      </c>
      <c r="J26">
        <v>-704.90315189299997</v>
      </c>
      <c r="K26">
        <v>-704.90506448400004</v>
      </c>
    </row>
    <row r="27" spans="1:48" x14ac:dyDescent="0.35">
      <c r="A27" t="s">
        <v>36</v>
      </c>
      <c r="B27">
        <v>-323.60700471500002</v>
      </c>
      <c r="C27">
        <v>-511.66925317699997</v>
      </c>
      <c r="D27">
        <v>-550.94217199100001</v>
      </c>
      <c r="E27">
        <v>-548.94380001699994</v>
      </c>
      <c r="F27">
        <v>-548.50141267799995</v>
      </c>
      <c r="G27">
        <v>-497.23112965899998</v>
      </c>
      <c r="H27">
        <v>-554.496950556</v>
      </c>
      <c r="I27">
        <v>-554.49560391199998</v>
      </c>
      <c r="J27">
        <v>-554.49722922399997</v>
      </c>
      <c r="K27">
        <v>-400.95816276300002</v>
      </c>
    </row>
    <row r="28" spans="1:48" x14ac:dyDescent="0.35">
      <c r="A28" t="s">
        <v>37</v>
      </c>
      <c r="B28">
        <f t="shared" ref="B28:F28" si="3">627.5095*(B25-B26-B27)</f>
        <v>-0.24904408780475876</v>
      </c>
      <c r="C28">
        <f t="shared" si="3"/>
        <v>-18.724208279806906</v>
      </c>
      <c r="D28">
        <f t="shared" si="3"/>
        <v>-5.996567378235615</v>
      </c>
      <c r="E28">
        <f t="shared" si="3"/>
        <v>-4.2446625158350966E-2</v>
      </c>
      <c r="F28">
        <f t="shared" si="3"/>
        <v>-8.9330620895323314</v>
      </c>
      <c r="G28">
        <f>627.5095*(G25-G26-G27)</f>
        <v>-9.2225667348862288</v>
      </c>
      <c r="H28">
        <f t="shared" ref="H28:K28" si="4">627.5095*(H25-H26-H27)</f>
        <v>-0.9962899305928411</v>
      </c>
      <c r="I28">
        <f t="shared" si="4"/>
        <v>-3.3960224282178895</v>
      </c>
      <c r="J28">
        <f t="shared" si="4"/>
        <v>-3.6186546411180487</v>
      </c>
      <c r="K28">
        <f t="shared" si="4"/>
        <v>-0.31439041709956583</v>
      </c>
      <c r="M28" s="6">
        <f>SUM(B28:K28)</f>
        <v>-51.493252612452544</v>
      </c>
    </row>
    <row r="30" spans="1:48" x14ac:dyDescent="0.35">
      <c r="B30" t="s">
        <v>38</v>
      </c>
      <c r="C30" t="s">
        <v>39</v>
      </c>
      <c r="D30" t="s">
        <v>40</v>
      </c>
      <c r="E30" t="s">
        <v>41</v>
      </c>
      <c r="F30" t="s">
        <v>42</v>
      </c>
      <c r="G30" t="s">
        <v>43</v>
      </c>
      <c r="H30" t="s">
        <v>44</v>
      </c>
      <c r="I30" t="s">
        <v>45</v>
      </c>
      <c r="J30" t="s">
        <v>46</v>
      </c>
      <c r="K30" t="s">
        <v>47</v>
      </c>
      <c r="L30" t="s">
        <v>48</v>
      </c>
      <c r="M30" t="s">
        <v>49</v>
      </c>
      <c r="N30" t="s">
        <v>50</v>
      </c>
      <c r="O30" t="s">
        <v>51</v>
      </c>
      <c r="P30" t="s">
        <v>52</v>
      </c>
      <c r="Q30" t="s">
        <v>53</v>
      </c>
      <c r="R30" t="s">
        <v>54</v>
      </c>
      <c r="S30" t="s">
        <v>55</v>
      </c>
      <c r="T30" t="s">
        <v>56</v>
      </c>
      <c r="U30" t="s">
        <v>57</v>
      </c>
      <c r="V30" t="s">
        <v>58</v>
      </c>
      <c r="W30" t="s">
        <v>59</v>
      </c>
      <c r="X30" t="s">
        <v>60</v>
      </c>
      <c r="Y30" t="s">
        <v>61</v>
      </c>
      <c r="Z30" t="s">
        <v>62</v>
      </c>
      <c r="AA30" t="s">
        <v>63</v>
      </c>
      <c r="AB30" t="s">
        <v>64</v>
      </c>
      <c r="AC30" t="s">
        <v>65</v>
      </c>
      <c r="AD30" t="s">
        <v>66</v>
      </c>
      <c r="AE30" t="s">
        <v>67</v>
      </c>
      <c r="AF30" t="s">
        <v>68</v>
      </c>
      <c r="AG30" t="s">
        <v>69</v>
      </c>
      <c r="AH30" t="s">
        <v>70</v>
      </c>
      <c r="AI30" t="s">
        <v>71</v>
      </c>
      <c r="AJ30" t="s">
        <v>72</v>
      </c>
      <c r="AK30" t="s">
        <v>73</v>
      </c>
      <c r="AL30" t="s">
        <v>74</v>
      </c>
      <c r="AM30" t="s">
        <v>75</v>
      </c>
      <c r="AN30" t="s">
        <v>76</v>
      </c>
      <c r="AO30" t="s">
        <v>77</v>
      </c>
      <c r="AP30" t="s">
        <v>78</v>
      </c>
      <c r="AQ30" t="s">
        <v>79</v>
      </c>
      <c r="AR30" t="s">
        <v>80</v>
      </c>
      <c r="AS30" t="s">
        <v>81</v>
      </c>
      <c r="AT30" t="s">
        <v>82</v>
      </c>
    </row>
    <row r="31" spans="1:48" x14ac:dyDescent="0.35">
      <c r="A31" t="s">
        <v>34</v>
      </c>
      <c r="B31">
        <v>-1540.20941952</v>
      </c>
      <c r="C31">
        <v>-1579.46491904</v>
      </c>
      <c r="D31">
        <v>-1501.06995411</v>
      </c>
      <c r="E31">
        <v>-1577.0267620100001</v>
      </c>
      <c r="F31">
        <v>-1525.7576998500001</v>
      </c>
      <c r="G31">
        <v>-1583.01163812</v>
      </c>
      <c r="H31">
        <v>-1583.0129103700001</v>
      </c>
      <c r="I31">
        <v>-1583.0136156999999</v>
      </c>
      <c r="J31">
        <v>-1429.4711889299999</v>
      </c>
      <c r="K31">
        <v>-1767.5516543000001</v>
      </c>
      <c r="L31">
        <v>-1765.5467276100001</v>
      </c>
      <c r="M31">
        <v>-1765.11582686</v>
      </c>
      <c r="N31">
        <v>-1713.84768089</v>
      </c>
      <c r="O31" s="7">
        <v>-1771.1008457</v>
      </c>
      <c r="P31" s="7">
        <v>-1771.10221935</v>
      </c>
      <c r="Q31" s="7">
        <v>-1771.1028458799999</v>
      </c>
      <c r="R31">
        <v>-1617.56054193</v>
      </c>
      <c r="S31">
        <v>-1804.8286361</v>
      </c>
      <c r="T31">
        <v>-1804.3708254200001</v>
      </c>
      <c r="U31" s="7">
        <v>-1753.1034155499999</v>
      </c>
      <c r="V31">
        <v>-1810.3620204900001</v>
      </c>
      <c r="W31">
        <v>-1810.35730631</v>
      </c>
      <c r="X31">
        <v>-1810.3582746500001</v>
      </c>
      <c r="Y31">
        <v>-1656.8156992300001</v>
      </c>
      <c r="Z31" s="7">
        <v>-1802.36356699</v>
      </c>
      <c r="AA31">
        <v>-1751.09381766</v>
      </c>
      <c r="AB31">
        <v>-1808.34892092</v>
      </c>
      <c r="AC31">
        <v>-1808.34978841</v>
      </c>
      <c r="AD31">
        <v>-1808.3506202399999</v>
      </c>
      <c r="AE31">
        <v>-1654.8080620600001</v>
      </c>
      <c r="AF31">
        <v>-1750.6717346600001</v>
      </c>
      <c r="AG31">
        <v>-1807.9183817999999</v>
      </c>
      <c r="AH31">
        <v>-1807.9199795</v>
      </c>
      <c r="AI31">
        <v>-1807.9224805900001</v>
      </c>
      <c r="AJ31" s="7">
        <v>-1654.3879550500001</v>
      </c>
      <c r="AK31">
        <v>-1756.64928912</v>
      </c>
      <c r="AL31">
        <v>-1756.6506159999999</v>
      </c>
      <c r="AM31">
        <v>-1756.6630193000001</v>
      </c>
      <c r="AN31">
        <v>-1603.10907172</v>
      </c>
      <c r="AO31">
        <v>-1813.90434353</v>
      </c>
      <c r="AP31">
        <v>-1813.90537165</v>
      </c>
      <c r="AQ31">
        <v>-1660.3630664699999</v>
      </c>
      <c r="AR31" s="7">
        <v>-1813.9095564900001</v>
      </c>
      <c r="AS31">
        <v>-1660.3641071100001</v>
      </c>
      <c r="AT31">
        <v>-1660.3651277399999</v>
      </c>
    </row>
    <row r="32" spans="1:48" x14ac:dyDescent="0.35">
      <c r="A32" t="s">
        <v>35</v>
      </c>
      <c r="B32">
        <v>-704.90266200799999</v>
      </c>
      <c r="C32">
        <v>-704.90520041699995</v>
      </c>
      <c r="D32">
        <v>-704.90538162400003</v>
      </c>
      <c r="E32">
        <v>-704.90370450499995</v>
      </c>
      <c r="F32">
        <v>-704.90451104800002</v>
      </c>
      <c r="G32">
        <v>-704.90558966000003</v>
      </c>
      <c r="H32">
        <v>-704.904370331</v>
      </c>
      <c r="I32">
        <v>-704.90323431499996</v>
      </c>
      <c r="J32">
        <v>-704.90512970299994</v>
      </c>
      <c r="K32">
        <v>-704.90287735200002</v>
      </c>
      <c r="L32">
        <v>-704.90293662500005</v>
      </c>
      <c r="M32">
        <v>-704.90125335899995</v>
      </c>
      <c r="N32">
        <v>-704.90197792399999</v>
      </c>
      <c r="O32">
        <v>-704.90320010899995</v>
      </c>
      <c r="P32">
        <v>-704.90197392599998</v>
      </c>
      <c r="Q32">
        <v>-704.90095674099996</v>
      </c>
      <c r="R32">
        <v>-704.90276254599996</v>
      </c>
      <c r="S32">
        <v>-704.90548825799999</v>
      </c>
      <c r="T32">
        <v>-704.90375219800001</v>
      </c>
      <c r="U32" s="8">
        <v>-704.90463171399995</v>
      </c>
      <c r="V32">
        <v>-704.905789927</v>
      </c>
      <c r="W32">
        <v>-704.90445568899997</v>
      </c>
      <c r="X32" s="8">
        <v>-704.90352211499999</v>
      </c>
      <c r="Y32">
        <v>-704.90519329799997</v>
      </c>
      <c r="Z32" s="8">
        <v>-704.90395911400003</v>
      </c>
      <c r="AA32">
        <v>-704.90474928699996</v>
      </c>
      <c r="AB32">
        <v>-704.90588201200001</v>
      </c>
      <c r="AC32">
        <v>-704.90476587499995</v>
      </c>
      <c r="AD32" s="8">
        <v>-704.90373043700004</v>
      </c>
      <c r="AE32">
        <v>-704.90546521700003</v>
      </c>
      <c r="AF32">
        <v>-704.90293770699998</v>
      </c>
      <c r="AG32">
        <v>-704.90413167500003</v>
      </c>
      <c r="AH32">
        <v>-704.90283265699998</v>
      </c>
      <c r="AI32">
        <v>-704.90177866500005</v>
      </c>
      <c r="AJ32" s="8">
        <v>-704.903778364</v>
      </c>
      <c r="AK32">
        <v>-704.90493414100001</v>
      </c>
      <c r="AL32" s="8">
        <v>-704.90366543100004</v>
      </c>
      <c r="AM32">
        <v>-704.90268090400002</v>
      </c>
      <c r="AN32">
        <v>-704.90445011700001</v>
      </c>
      <c r="AO32">
        <v>-704.90472128299996</v>
      </c>
      <c r="AP32" s="8">
        <v>-704.90377603000002</v>
      </c>
      <c r="AQ32">
        <v>-704.90558437300001</v>
      </c>
      <c r="AR32" s="8">
        <v>-704.90239165399998</v>
      </c>
      <c r="AS32">
        <v>-704.90434166099999</v>
      </c>
      <c r="AT32" s="8">
        <v>-704.90336062100005</v>
      </c>
    </row>
    <row r="33" spans="1:48" x14ac:dyDescent="0.35">
      <c r="A33" t="s">
        <v>36</v>
      </c>
      <c r="B33">
        <v>-323.60705395999997</v>
      </c>
      <c r="C33">
        <v>-323.60722116300002</v>
      </c>
      <c r="D33">
        <v>-247.711990988</v>
      </c>
      <c r="E33">
        <v>-323.60700650299998</v>
      </c>
      <c r="F33">
        <v>-323.60700627900002</v>
      </c>
      <c r="G33">
        <v>-323.60704385399998</v>
      </c>
      <c r="H33">
        <v>-323.60704412600001</v>
      </c>
      <c r="I33">
        <v>-323.60699829100002</v>
      </c>
      <c r="J33">
        <v>-323.60699519999997</v>
      </c>
      <c r="K33">
        <v>-511.66924269899999</v>
      </c>
      <c r="L33">
        <v>-511.66917648499998</v>
      </c>
      <c r="M33">
        <v>-511.66922271700003</v>
      </c>
      <c r="N33">
        <v>-511.66920037400001</v>
      </c>
      <c r="O33">
        <v>-511.66924175999998</v>
      </c>
      <c r="P33">
        <v>-511.66916638200001</v>
      </c>
      <c r="Q33">
        <v>-511.66925873000002</v>
      </c>
      <c r="R33">
        <v>-511.66920950100001</v>
      </c>
      <c r="S33">
        <v>-550.93759405200001</v>
      </c>
      <c r="T33">
        <v>-550.94215694900004</v>
      </c>
      <c r="U33" s="8">
        <v>-550.94210454200004</v>
      </c>
      <c r="V33">
        <v>-550.94077972399998</v>
      </c>
      <c r="W33">
        <v>-550.94224769200002</v>
      </c>
      <c r="X33">
        <v>-550.94224677600005</v>
      </c>
      <c r="Y33">
        <v>-550.94220212499999</v>
      </c>
      <c r="Z33">
        <v>-548.94385545399996</v>
      </c>
      <c r="AA33">
        <v>-548.94377756100005</v>
      </c>
      <c r="AB33">
        <v>-548.94388885199999</v>
      </c>
      <c r="AC33">
        <v>-548.94379641299997</v>
      </c>
      <c r="AD33">
        <v>-548.94379201599997</v>
      </c>
      <c r="AE33">
        <v>-548.94382489300006</v>
      </c>
      <c r="AF33">
        <v>-548.50076217799995</v>
      </c>
      <c r="AG33">
        <v>-548.50147114799995</v>
      </c>
      <c r="AH33">
        <v>-548.50152982899999</v>
      </c>
      <c r="AI33">
        <v>-548.50181974199995</v>
      </c>
      <c r="AJ33">
        <v>-548.50140811799997</v>
      </c>
      <c r="AK33">
        <v>-497.23122285699998</v>
      </c>
      <c r="AL33">
        <v>-497.23111679300001</v>
      </c>
      <c r="AM33">
        <v>-497.230994345</v>
      </c>
      <c r="AN33">
        <v>-497.23113669100002</v>
      </c>
      <c r="AO33">
        <v>-554.49697586000002</v>
      </c>
      <c r="AP33">
        <v>-554.49698013099999</v>
      </c>
      <c r="AQ33">
        <v>-554.49707411700001</v>
      </c>
      <c r="AR33" s="8">
        <v>-554.49608601299997</v>
      </c>
      <c r="AS33" s="8">
        <v>-554.49562586100001</v>
      </c>
      <c r="AT33" s="8">
        <v>-554.49725533200001</v>
      </c>
    </row>
    <row r="34" spans="1:48" x14ac:dyDescent="0.35">
      <c r="A34" t="s">
        <v>83</v>
      </c>
      <c r="B34">
        <v>-511.669195188</v>
      </c>
      <c r="C34">
        <v>-550.94101855999997</v>
      </c>
      <c r="D34">
        <v>-548.28391142600003</v>
      </c>
      <c r="E34">
        <v>-548.50145291299998</v>
      </c>
      <c r="F34">
        <v>-497.23107080900002</v>
      </c>
      <c r="G34">
        <v>-554.49698943099997</v>
      </c>
      <c r="H34">
        <v>-554.49564063299999</v>
      </c>
      <c r="I34">
        <v>-554.49722619900001</v>
      </c>
      <c r="J34">
        <v>-400.95816212</v>
      </c>
      <c r="K34">
        <v>-550.942258606</v>
      </c>
      <c r="L34">
        <v>-548.94376789099999</v>
      </c>
      <c r="M34">
        <v>-548.50142083699996</v>
      </c>
      <c r="N34">
        <v>-497.23110806599999</v>
      </c>
      <c r="O34">
        <v>-554.49695195699996</v>
      </c>
      <c r="P34">
        <v>-554.49557766600003</v>
      </c>
      <c r="Q34">
        <v>-554.49723634300005</v>
      </c>
      <c r="R34">
        <v>-400.95816910500002</v>
      </c>
      <c r="S34">
        <v>-548.941227013</v>
      </c>
      <c r="T34">
        <v>-548.501424112</v>
      </c>
      <c r="U34" s="8">
        <v>-497.23114400899999</v>
      </c>
      <c r="V34" s="8">
        <v>-554.49628921299995</v>
      </c>
      <c r="W34">
        <v>-554.49563378400001</v>
      </c>
      <c r="X34" s="8">
        <v>-554.49723811599995</v>
      </c>
      <c r="Y34">
        <v>-400.95817174799998</v>
      </c>
      <c r="Z34">
        <v>-548.50141628999995</v>
      </c>
      <c r="AA34">
        <v>-497.23120348800001</v>
      </c>
      <c r="AB34">
        <v>-554.49719336299995</v>
      </c>
      <c r="AC34">
        <v>-554.49570298799995</v>
      </c>
      <c r="AD34" s="8">
        <v>-554.49724575499999</v>
      </c>
      <c r="AE34">
        <v>-400.95821002399998</v>
      </c>
      <c r="AF34">
        <v>-497.23102782900003</v>
      </c>
      <c r="AG34">
        <v>-554.49699876299997</v>
      </c>
      <c r="AH34" s="8">
        <v>-554.49575484299999</v>
      </c>
      <c r="AI34" s="8">
        <v>-554.49761747599996</v>
      </c>
      <c r="AJ34">
        <v>-400.95846647500002</v>
      </c>
      <c r="AK34">
        <v>-554.49694181100006</v>
      </c>
      <c r="AL34" s="8">
        <v>-554.49566347200005</v>
      </c>
      <c r="AM34">
        <v>-554.49834508900005</v>
      </c>
      <c r="AN34">
        <v>-400.95822832900001</v>
      </c>
      <c r="AO34" s="8">
        <v>-554.49563984600002</v>
      </c>
      <c r="AP34" s="8">
        <v>-554.49725215199999</v>
      </c>
      <c r="AQ34">
        <v>-400.95825420900002</v>
      </c>
      <c r="AR34" s="8">
        <v>-554.497664805</v>
      </c>
      <c r="AS34">
        <v>-400.95820682900001</v>
      </c>
      <c r="AT34">
        <v>-400.95823733600002</v>
      </c>
    </row>
    <row r="35" spans="1:48" x14ac:dyDescent="0.35">
      <c r="A35" t="s">
        <v>37</v>
      </c>
      <c r="B35">
        <f>627.5095*(B31-B32-B33-B34)</f>
        <v>-19.144288239466437</v>
      </c>
      <c r="C35">
        <f t="shared" ref="C35:AT35" si="5">627.5095*(C31-C32-C33-C34)</f>
        <v>-7.2031187996482053</v>
      </c>
      <c r="D35">
        <f>627.5095*(D31-D32-D33-D34)</f>
        <v>-105.84207254564683</v>
      </c>
      <c r="E35">
        <f t="shared" si="5"/>
        <v>-9.1604395294545533</v>
      </c>
      <c r="F35">
        <f t="shared" si="5"/>
        <v>-9.4827440963184593</v>
      </c>
      <c r="G35">
        <f t="shared" si="5"/>
        <v>-1.264541456660502</v>
      </c>
      <c r="H35">
        <f t="shared" si="5"/>
        <v>-3.6742438252260561</v>
      </c>
      <c r="I35">
        <f t="shared" si="5"/>
        <v>-3.8635101029334917</v>
      </c>
      <c r="J35">
        <f t="shared" si="5"/>
        <v>-0.56595521062502152</v>
      </c>
      <c r="K35">
        <f t="shared" si="5"/>
        <v>-23.39082010106452</v>
      </c>
      <c r="L35">
        <f t="shared" si="5"/>
        <v>-19.356540190379775</v>
      </c>
      <c r="M35">
        <f t="shared" si="5"/>
        <v>-27.566459076948899</v>
      </c>
      <c r="N35">
        <f t="shared" si="5"/>
        <v>-28.485496312994172</v>
      </c>
      <c r="O35">
        <f t="shared" si="5"/>
        <v>-19.736349727891088</v>
      </c>
      <c r="P35">
        <f t="shared" si="5"/>
        <v>-22.277450703116049</v>
      </c>
      <c r="Q35">
        <f t="shared" si="5"/>
        <v>-22.210112658472234</v>
      </c>
      <c r="R35">
        <f t="shared" si="5"/>
        <v>-19.076777002391395</v>
      </c>
      <c r="S35">
        <f t="shared" si="5"/>
        <v>-27.815473671976378</v>
      </c>
      <c r="T35">
        <f t="shared" si="5"/>
        <v>-14.741554203123176</v>
      </c>
      <c r="U35" s="9">
        <f t="shared" si="5"/>
        <v>-16.023633922736565</v>
      </c>
      <c r="V35">
        <f t="shared" si="5"/>
        <v>-12.024102350606844</v>
      </c>
      <c r="W35">
        <f t="shared" si="5"/>
        <v>-9.3932806943118834</v>
      </c>
      <c r="X35">
        <f t="shared" si="5"/>
        <v>-9.5805910251896265</v>
      </c>
      <c r="Y35">
        <f t="shared" si="5"/>
        <v>-6.3579632771318559</v>
      </c>
      <c r="Z35">
        <f t="shared" si="5"/>
        <v>-8.9960590233501065</v>
      </c>
      <c r="AA35">
        <f t="shared" si="5"/>
        <v>-8.8399296395791929</v>
      </c>
      <c r="AB35">
        <f t="shared" si="5"/>
        <v>-1.2278434460190635</v>
      </c>
      <c r="AC35">
        <f t="shared" si="5"/>
        <v>-3.4658190549071355</v>
      </c>
      <c r="AD35">
        <f t="shared" si="5"/>
        <v>-3.6722056743084281</v>
      </c>
      <c r="AE35">
        <f t="shared" si="5"/>
        <v>-0.35261390332573184</v>
      </c>
      <c r="AF35">
        <f>627.5095*(AF31-AF32-AF33-AF34)</f>
        <v>-23.222210181141932</v>
      </c>
      <c r="AG35">
        <f t="shared" si="5"/>
        <v>-9.9022341969367638</v>
      </c>
      <c r="AH35">
        <f t="shared" si="5"/>
        <v>-12.463700993053012</v>
      </c>
      <c r="AI35">
        <f t="shared" si="5"/>
        <v>-13.343805657359349</v>
      </c>
      <c r="AJ35">
        <f t="shared" si="5"/>
        <v>-15.249794227429879</v>
      </c>
      <c r="AK35">
        <f t="shared" si="5"/>
        <v>-10.15957396049178</v>
      </c>
      <c r="AL35">
        <f t="shared" si="5"/>
        <v>-12.657057377801387</v>
      </c>
      <c r="AM35">
        <f t="shared" si="5"/>
        <v>-19.452143145075439</v>
      </c>
      <c r="AN35">
        <f t="shared" si="5"/>
        <v>-9.5736507700001763</v>
      </c>
      <c r="AO35">
        <f t="shared" si="5"/>
        <v>-4.3966710395742767</v>
      </c>
      <c r="AP35">
        <f t="shared" si="5"/>
        <v>-4.6205639192110608</v>
      </c>
      <c r="AQ35">
        <f t="shared" si="5"/>
        <v>-1.3515117632507387</v>
      </c>
      <c r="AR35">
        <f t="shared" si="5"/>
        <v>-8.417423728272837</v>
      </c>
      <c r="AS35">
        <f t="shared" si="5"/>
        <v>-3.7228626337574622</v>
      </c>
      <c r="AT35">
        <f t="shared" si="5"/>
        <v>-3.9372776096927566</v>
      </c>
    </row>
    <row r="37" spans="1:48" x14ac:dyDescent="0.35">
      <c r="A37" t="s">
        <v>84</v>
      </c>
      <c r="B37" s="7">
        <f>B35-$B28-C28-'S4. PAIRS'!H$8</f>
        <v>-6.4516761734050021E-2</v>
      </c>
      <c r="C37" s="7">
        <f>C35-$B28-D28-'S4. PAIRS'!H$9</f>
        <v>-0.15676944346928656</v>
      </c>
      <c r="D37" s="7">
        <f>D35-$B28-E28-'S4. PAIRS'!H$10</f>
        <v>1.5884775571166188E-2</v>
      </c>
      <c r="E37" s="7">
        <f>E35-$B28-F28-'S4. PAIRS'!H$11</f>
        <v>1.8216600611308281E-2</v>
      </c>
      <c r="F37" s="7">
        <f>F35-$B28-G28-'S4. PAIRS'!H$12</f>
        <v>-1.8862308085143581E-2</v>
      </c>
      <c r="G37" s="7">
        <f>G35-$B28-H28-'S4. PAIRS'!H$13</f>
        <v>1.1492836513777863E-2</v>
      </c>
      <c r="H37" s="7">
        <f>H35-$B28-I28-'S4. PAIRS'!H$14</f>
        <v>-2.8227259737341834E-2</v>
      </c>
      <c r="I37" s="7">
        <f>I35-$B28-J28-'S4. PAIRS'!H$15</f>
        <v>-1.5587335218690658E-3</v>
      </c>
      <c r="J37" s="7">
        <f>J35-$B28-K28-'S4. PAIRS'!H$16</f>
        <v>-6.60516505751304E-3</v>
      </c>
      <c r="K37" s="7">
        <f>K35-$C28-D28-'S4. PAIRS'!H$17</f>
        <v>0.67436249683810723</v>
      </c>
      <c r="L37" s="7">
        <f>L35-$C28-E28-'S4. PAIRS'!H$18</f>
        <v>-0.11290966695160642</v>
      </c>
      <c r="M37" s="7">
        <f>M35-$C28-F28-'S4. PAIRS'!H$19</f>
        <v>5.9199246321663027E-2</v>
      </c>
      <c r="N37" s="7">
        <f>N35-$C28-G28-'S4. PAIRS'!H$20</f>
        <v>-0.11584641128006118</v>
      </c>
      <c r="O37" s="7">
        <f>O35-$C28-H28-'S4. PAIRS'!H$21</f>
        <v>-3.5483152184589702E-2</v>
      </c>
      <c r="P37" s="7">
        <f>P35-$C28-I28-'S4. PAIRS'!H$22</f>
        <v>-4.5311833411263297E-2</v>
      </c>
      <c r="Q37" s="7">
        <f>Q35-$C28-J28-'S4. PAIRS'!H$23</f>
        <v>0.12648709016565571</v>
      </c>
      <c r="R37" s="7">
        <f>R35-$C28-K28-'S4. PAIRS'!H$24</f>
        <v>-3.908317417407739E-2</v>
      </c>
      <c r="S37" s="7">
        <f>S35-$D28-E28-'S4. PAIRS'!H$25</f>
        <v>-1.2646406031830821</v>
      </c>
      <c r="T37" s="7">
        <f>T35-$D28-F28-'S4. PAIRS'!H$26</f>
        <v>0.14433785254099038</v>
      </c>
      <c r="U37" s="7">
        <f>U35-$D28-G28-'S4. PAIRS'!H$27</f>
        <v>-0.2815082918939894</v>
      </c>
      <c r="V37" s="7">
        <f>V35-$D28-H28-'S4. PAIRS'!H$28</f>
        <v>-1.2689835965177108</v>
      </c>
      <c r="W37" s="7">
        <f>W35-$D28-I28-'S4. PAIRS'!H$29</f>
        <v>-8.2498673278014779E-3</v>
      </c>
      <c r="X37" s="7">
        <f>X35-$D28-J28-'S4. PAIRS'!H$30</f>
        <v>5.5710293373501266E-2</v>
      </c>
      <c r="Y37" s="7">
        <f>Y35-$D28-K28-'S4. PAIRS'!H$31</f>
        <v>-3.8151322790437779E-2</v>
      </c>
      <c r="Z37" s="7">
        <f>Z35-$E28-F28-'S4. PAIRS'!H$32</f>
        <v>-1.5426066055268053E-2</v>
      </c>
      <c r="AA37" s="7">
        <f>AA35-$E28-G28-'S4. PAIRS'!H$33</f>
        <v>1.47301579956301E-2</v>
      </c>
      <c r="AB37" s="7">
        <f>AB35-$E28-H28-'S4. PAIRS'!H$34</f>
        <v>-7.5254704098582093E-2</v>
      </c>
      <c r="AC37" s="7">
        <f>AC35-$E28-I28-'S4. PAIRS'!H$35</f>
        <v>3.7425921596821787E-2</v>
      </c>
      <c r="AD37" s="7">
        <f>AD35-$E28-J28-'S4. PAIRS'!H$36</f>
        <v>-1.1163393871945726E-2</v>
      </c>
      <c r="AE37" s="7">
        <f>AE35-$E28-K28-'S4. PAIRS'!H$37</f>
        <v>2.0067753820685857E-3</v>
      </c>
      <c r="AF37" s="7">
        <f>AF35-$F28-G28-'S4. PAIRS'!H$38</f>
        <v>-2.2963189321363306</v>
      </c>
      <c r="AG37" s="7">
        <f>AG35-$F28-H28-'S4. PAIRS'!H$39</f>
        <v>2.1780854830546814E-2</v>
      </c>
      <c r="AH37" s="7">
        <f>AH35-$F28-I28-'S4. PAIRS'!H$40</f>
        <v>-7.5752945438834207E-3</v>
      </c>
      <c r="AI37" s="7">
        <f>AI35-$F28-J28-'S4. PAIRS'!H$41</f>
        <v>-0.78574041303366826</v>
      </c>
      <c r="AJ37" s="7">
        <f>AJ35-$F28-K28-'S4. PAIRS'!H$42</f>
        <v>-0.14721184622636496</v>
      </c>
      <c r="AK37" s="7">
        <f>AK35-$G28-H28-'S4. PAIRS'!H$43</f>
        <v>7.5394011375163869E-2</v>
      </c>
      <c r="AL37" s="7">
        <f>AL35-$G28-I28-'S4. PAIRS'!H$44</f>
        <v>-3.1350374520873449E-2</v>
      </c>
      <c r="AM37" s="7">
        <f>AM35-$G28-J28-'S4. PAIRS'!H$45</f>
        <v>-1.1070817528356978</v>
      </c>
      <c r="AN37" s="7">
        <f>AN35-$G28-K28-'S4. PAIRS'!H$46</f>
        <v>-2.5809465734755566E-2</v>
      </c>
      <c r="AO37" s="7">
        <f>AO35-$H28-I28-'S4. PAIRS'!H$47</f>
        <v>-7.7767251033607999E-3</v>
      </c>
      <c r="AP37" s="7">
        <f>AP35-$H28-J28-'S4. PAIRS'!H$48</f>
        <v>-5.0539614273312945E-3</v>
      </c>
      <c r="AQ37" s="7">
        <f>AQ35-$H28-K28-'S4. PAIRS'!H$49</f>
        <v>1.7471747078602697E-2</v>
      </c>
      <c r="AR37" s="7">
        <f>AR35-$I28-J28-'S4. PAIRS'!H$50</f>
        <v>-1.2923658553502269</v>
      </c>
      <c r="AS37" s="7">
        <f>AS35-$I28-K28-'S4. PAIRS'!H$51</f>
        <v>-9.2036817753819496E-3</v>
      </c>
      <c r="AT37" s="7">
        <f>AT35-J28-K28-'S4. PAIRS'!H$52</f>
        <v>5.2648060992410272E-4</v>
      </c>
      <c r="AV37" s="7">
        <f>SUM(B37:AT37)</f>
        <v>-8.0290129172285685</v>
      </c>
    </row>
    <row r="39" spans="1:48" x14ac:dyDescent="0.35">
      <c r="A39" s="30" t="s">
        <v>86</v>
      </c>
      <c r="B39" s="30"/>
      <c r="C39" s="30"/>
      <c r="D39" s="30"/>
    </row>
    <row r="41" spans="1:48" x14ac:dyDescent="0.35">
      <c r="B41" t="s">
        <v>24</v>
      </c>
      <c r="C41" t="s">
        <v>25</v>
      </c>
      <c r="D41" t="s">
        <v>26</v>
      </c>
      <c r="E41" t="s">
        <v>27</v>
      </c>
      <c r="F41" t="s">
        <v>28</v>
      </c>
      <c r="G41" t="s">
        <v>29</v>
      </c>
      <c r="H41" t="s">
        <v>30</v>
      </c>
      <c r="I41" t="s">
        <v>31</v>
      </c>
      <c r="J41" t="s">
        <v>32</v>
      </c>
      <c r="K41" t="s">
        <v>33</v>
      </c>
      <c r="M41" t="s">
        <v>34</v>
      </c>
    </row>
    <row r="42" spans="1:48" x14ac:dyDescent="0.35">
      <c r="A42" t="s">
        <v>34</v>
      </c>
      <c r="B42">
        <v>-1028.76069848</v>
      </c>
      <c r="C42">
        <v>-1216.8767557599999</v>
      </c>
      <c r="D42">
        <v>-1256.14629107</v>
      </c>
      <c r="E42">
        <v>-1254.181646</v>
      </c>
      <c r="F42">
        <v>-1253.75224908</v>
      </c>
      <c r="G42">
        <v>-1202.4587171400001</v>
      </c>
      <c r="H42">
        <v>-1259.75718007</v>
      </c>
      <c r="I42">
        <v>-1259.75900331</v>
      </c>
      <c r="J42">
        <v>-1259.76009073</v>
      </c>
      <c r="K42">
        <v>-1106.1450899900001</v>
      </c>
    </row>
    <row r="43" spans="1:48" x14ac:dyDescent="0.35">
      <c r="A43" t="s">
        <v>35</v>
      </c>
      <c r="B43">
        <v>-705.08755364299998</v>
      </c>
      <c r="C43">
        <v>-705.08508751299996</v>
      </c>
      <c r="D43">
        <v>-705.08757682199996</v>
      </c>
      <c r="E43">
        <v>-705.08785826500002</v>
      </c>
      <c r="F43">
        <v>-705.08606229400004</v>
      </c>
      <c r="G43">
        <v>-705.08698366700003</v>
      </c>
      <c r="H43">
        <v>-705.08805430300004</v>
      </c>
      <c r="I43">
        <v>-705.08673928200005</v>
      </c>
      <c r="J43">
        <v>-705.08552810599997</v>
      </c>
      <c r="K43">
        <v>-705.08762697199995</v>
      </c>
    </row>
    <row r="44" spans="1:48" x14ac:dyDescent="0.35">
      <c r="A44" t="s">
        <v>36</v>
      </c>
      <c r="B44">
        <v>-323.672711032</v>
      </c>
      <c r="C44">
        <v>-511.76117807600002</v>
      </c>
      <c r="D44">
        <v>-551.04778407900005</v>
      </c>
      <c r="E44">
        <v>-549.09356449100005</v>
      </c>
      <c r="F44">
        <v>-548.65107547499997</v>
      </c>
      <c r="G44">
        <v>-497.356189513</v>
      </c>
      <c r="H44">
        <v>-554.66753462099996</v>
      </c>
      <c r="I44">
        <v>-554.66595414000005</v>
      </c>
      <c r="J44">
        <v>-554.66656296400004</v>
      </c>
      <c r="K44">
        <v>-401.05697816399999</v>
      </c>
    </row>
    <row r="45" spans="1:48" x14ac:dyDescent="0.35">
      <c r="A45" t="s">
        <v>37</v>
      </c>
      <c r="B45">
        <f t="shared" ref="B45:F45" si="6">627.5095*(B42-B43-B44)</f>
        <v>-0.2722167586475755</v>
      </c>
      <c r="C45">
        <f t="shared" si="6"/>
        <v>-19.132871959086781</v>
      </c>
      <c r="D45">
        <f t="shared" si="6"/>
        <v>-6.8587848840730983</v>
      </c>
      <c r="E45">
        <f t="shared" si="6"/>
        <v>-0.14008773077164335</v>
      </c>
      <c r="F45">
        <f t="shared" si="6"/>
        <v>-9.482491209917761</v>
      </c>
      <c r="G45">
        <f>627.5095*(G42-G43-G44)</f>
        <v>-9.7539825676570775</v>
      </c>
      <c r="H45">
        <f t="shared" ref="H45:K45" si="7">627.5095*(H42-H43-H44)</f>
        <v>-0.99845923089312305</v>
      </c>
      <c r="I45">
        <f t="shared" si="7"/>
        <v>-3.9595146638850642</v>
      </c>
      <c r="J45">
        <f t="shared" si="7"/>
        <v>-5.0198626467673995</v>
      </c>
      <c r="K45">
        <f t="shared" si="7"/>
        <v>-0.30425049120648068</v>
      </c>
      <c r="M45" s="6">
        <f>SUM(B45:K45)</f>
        <v>-55.922522142906011</v>
      </c>
    </row>
    <row r="47" spans="1:48" x14ac:dyDescent="0.35">
      <c r="B47" s="14" t="s">
        <v>38</v>
      </c>
      <c r="C47" s="14" t="s">
        <v>39</v>
      </c>
      <c r="D47" s="14" t="s">
        <v>40</v>
      </c>
      <c r="E47" s="14" t="s">
        <v>41</v>
      </c>
      <c r="F47" s="14" t="s">
        <v>42</v>
      </c>
      <c r="G47" s="14" t="s">
        <v>43</v>
      </c>
      <c r="H47" s="14" t="s">
        <v>44</v>
      </c>
      <c r="I47" s="14" t="s">
        <v>45</v>
      </c>
      <c r="J47" s="14" t="s">
        <v>46</v>
      </c>
      <c r="K47" s="14" t="s">
        <v>47</v>
      </c>
      <c r="L47" s="14" t="s">
        <v>48</v>
      </c>
      <c r="M47" s="14" t="s">
        <v>49</v>
      </c>
      <c r="N47" s="14" t="s">
        <v>50</v>
      </c>
      <c r="O47" s="14" t="s">
        <v>51</v>
      </c>
      <c r="P47" s="14" t="s">
        <v>52</v>
      </c>
      <c r="Q47" s="14" t="s">
        <v>53</v>
      </c>
      <c r="R47" s="14" t="s">
        <v>54</v>
      </c>
      <c r="S47" s="14" t="s">
        <v>55</v>
      </c>
      <c r="T47" s="14" t="s">
        <v>56</v>
      </c>
      <c r="U47" s="14" t="s">
        <v>57</v>
      </c>
      <c r="V47" s="14" t="s">
        <v>58</v>
      </c>
      <c r="W47" s="14" t="s">
        <v>59</v>
      </c>
      <c r="X47" s="14" t="s">
        <v>60</v>
      </c>
      <c r="Y47" s="14" t="s">
        <v>61</v>
      </c>
      <c r="Z47" s="14" t="s">
        <v>62</v>
      </c>
      <c r="AA47" s="14" t="s">
        <v>63</v>
      </c>
      <c r="AB47" s="14" t="s">
        <v>64</v>
      </c>
      <c r="AC47" s="14" t="s">
        <v>65</v>
      </c>
      <c r="AD47" s="14" t="s">
        <v>66</v>
      </c>
      <c r="AE47" s="14" t="s">
        <v>67</v>
      </c>
      <c r="AF47" s="14" t="s">
        <v>68</v>
      </c>
      <c r="AG47" s="14" t="s">
        <v>69</v>
      </c>
      <c r="AH47" s="14" t="s">
        <v>70</v>
      </c>
      <c r="AI47" s="14" t="s">
        <v>71</v>
      </c>
      <c r="AJ47" s="14" t="s">
        <v>72</v>
      </c>
      <c r="AK47" s="14" t="s">
        <v>73</v>
      </c>
      <c r="AL47" s="14" t="s">
        <v>74</v>
      </c>
      <c r="AM47" s="14" t="s">
        <v>75</v>
      </c>
      <c r="AN47" s="14" t="s">
        <v>76</v>
      </c>
      <c r="AO47" s="14" t="s">
        <v>77</v>
      </c>
      <c r="AP47" s="14" t="s">
        <v>78</v>
      </c>
      <c r="AQ47" s="14" t="s">
        <v>79</v>
      </c>
      <c r="AR47" s="14" t="s">
        <v>80</v>
      </c>
      <c r="AS47" s="14" t="s">
        <v>81</v>
      </c>
      <c r="AT47" s="14" t="s">
        <v>87</v>
      </c>
    </row>
    <row r="48" spans="1:48" x14ac:dyDescent="0.35">
      <c r="A48" t="s">
        <v>34</v>
      </c>
      <c r="B48">
        <v>-1540.5502039099999</v>
      </c>
      <c r="C48">
        <v>-1579.82130775</v>
      </c>
      <c r="D48">
        <v>-1501.4676500600001</v>
      </c>
      <c r="E48">
        <v>-1577.4254931800001</v>
      </c>
      <c r="F48">
        <v>-1526.13194473</v>
      </c>
      <c r="G48">
        <v>-1583.43048161</v>
      </c>
      <c r="H48">
        <v>-1583.4323454400001</v>
      </c>
      <c r="I48">
        <v>-1583.43328741</v>
      </c>
      <c r="J48">
        <v>-1429.8182936999999</v>
      </c>
      <c r="K48">
        <v>-1767.93354909</v>
      </c>
      <c r="L48">
        <v>-1765.9716581499999</v>
      </c>
      <c r="M48">
        <v>-1765.5413785200001</v>
      </c>
      <c r="N48">
        <v>-1714.2487079099999</v>
      </c>
      <c r="O48" s="7">
        <v>-1771.54648428</v>
      </c>
      <c r="P48" s="7">
        <v>-1771.54838253</v>
      </c>
      <c r="Q48" s="7">
        <v>-1771.54928191</v>
      </c>
      <c r="R48">
        <v>-1617.9344467400001</v>
      </c>
      <c r="S48">
        <v>-1805.2681814499999</v>
      </c>
      <c r="T48">
        <v>-1804.8106854800001</v>
      </c>
      <c r="U48" s="7">
        <v>-1753.51872551</v>
      </c>
      <c r="V48">
        <v>-1810.8215304</v>
      </c>
      <c r="W48">
        <v>-1810.81778532</v>
      </c>
      <c r="X48">
        <v>-1810.81902238</v>
      </c>
      <c r="Y48">
        <v>-1657.20391808</v>
      </c>
      <c r="Z48" s="7">
        <v>-1802.84646806</v>
      </c>
      <c r="AA48">
        <v>-1751.55220517</v>
      </c>
      <c r="AB48">
        <v>-1808.8518074999999</v>
      </c>
      <c r="AC48">
        <v>-1808.8532801900001</v>
      </c>
      <c r="AD48">
        <v>-1808.8542881200001</v>
      </c>
      <c r="AE48">
        <v>-1655.2392605099999</v>
      </c>
      <c r="AF48">
        <v>-1751.13052565</v>
      </c>
      <c r="AG48">
        <v>-1808.42191819</v>
      </c>
      <c r="AH48">
        <v>-1808.4240203300001</v>
      </c>
      <c r="AI48">
        <v>-1808.4263288899999</v>
      </c>
      <c r="AJ48" s="7">
        <v>-1654.8196454500001</v>
      </c>
      <c r="AK48" s="7">
        <v>-1757.12846474</v>
      </c>
      <c r="AL48">
        <v>-1757.1301628399999</v>
      </c>
      <c r="AM48">
        <v>-1757.1411835500001</v>
      </c>
      <c r="AN48">
        <v>-1603.5163901799999</v>
      </c>
      <c r="AO48">
        <v>-1814.42855188</v>
      </c>
      <c r="AP48">
        <v>-1814.4298029900001</v>
      </c>
      <c r="AQ48">
        <v>-1660.8149732899999</v>
      </c>
      <c r="AR48" s="7">
        <v>-1814.4341550700001</v>
      </c>
      <c r="AS48">
        <v>-1660.8165206799999</v>
      </c>
      <c r="AT48">
        <v>-1660.81785472</v>
      </c>
    </row>
    <row r="49" spans="1:48" x14ac:dyDescent="0.35">
      <c r="A49" t="s">
        <v>35</v>
      </c>
      <c r="B49">
        <v>-705.08518523400005</v>
      </c>
      <c r="C49">
        <v>-705.08765070000004</v>
      </c>
      <c r="D49">
        <v>-705.087941989</v>
      </c>
      <c r="E49">
        <v>-705.08615714400003</v>
      </c>
      <c r="F49">
        <v>-705.08710734800002</v>
      </c>
      <c r="G49">
        <v>-705.08812865200002</v>
      </c>
      <c r="H49">
        <v>-705.08683067899995</v>
      </c>
      <c r="I49">
        <v>-705.085570319</v>
      </c>
      <c r="J49">
        <v>-705.08768505700004</v>
      </c>
      <c r="K49">
        <v>-705.085252986</v>
      </c>
      <c r="L49">
        <v>-705.08538954599999</v>
      </c>
      <c r="M49">
        <v>-705.08370451400003</v>
      </c>
      <c r="N49">
        <v>-705.08456408899997</v>
      </c>
      <c r="O49">
        <v>-705.08571328100004</v>
      </c>
      <c r="P49">
        <v>-705.08432692899999</v>
      </c>
      <c r="Q49">
        <v>-705.083245293</v>
      </c>
      <c r="R49">
        <v>-705.08529434900004</v>
      </c>
      <c r="S49">
        <v>-705.087847291</v>
      </c>
      <c r="T49">
        <v>-705.08608234400003</v>
      </c>
      <c r="U49" s="8">
        <v>-705.08705656100005</v>
      </c>
      <c r="V49">
        <v>-705.08816353899999</v>
      </c>
      <c r="W49">
        <v>-705.08670556200002</v>
      </c>
      <c r="X49" s="8">
        <v>-705.08572689499999</v>
      </c>
      <c r="Y49">
        <v>-705.08762931599995</v>
      </c>
      <c r="Z49" s="8">
        <v>-705.0864133</v>
      </c>
      <c r="AA49">
        <v>-705.08733152299999</v>
      </c>
      <c r="AB49">
        <v>-705.08834825400004</v>
      </c>
      <c r="AC49">
        <v>-705.08711648799999</v>
      </c>
      <c r="AD49" s="8">
        <v>-705.08596487</v>
      </c>
      <c r="AE49">
        <v>-705.08796300799997</v>
      </c>
      <c r="AF49">
        <v>-705.08553862600002</v>
      </c>
      <c r="AG49">
        <v>-705.08657392099997</v>
      </c>
      <c r="AH49">
        <v>-705.08519799099997</v>
      </c>
      <c r="AI49">
        <v>-705.084088619</v>
      </c>
      <c r="AJ49" s="8">
        <v>-705.08625912499997</v>
      </c>
      <c r="AK49">
        <v>-705.08750585300004</v>
      </c>
      <c r="AL49" s="8">
        <v>-705.086121854</v>
      </c>
      <c r="AM49">
        <v>-705.08501313600004</v>
      </c>
      <c r="AN49">
        <v>-705.08708664999995</v>
      </c>
      <c r="AO49">
        <v>-705.08713471500005</v>
      </c>
      <c r="AP49" s="8">
        <v>-705.08601562000001</v>
      </c>
      <c r="AQ49">
        <v>-705.08814661199995</v>
      </c>
      <c r="AR49" s="8">
        <v>-705.08450379199996</v>
      </c>
      <c r="AS49">
        <v>-705.08676672900003</v>
      </c>
      <c r="AT49" s="8">
        <v>-705.08574622100002</v>
      </c>
    </row>
    <row r="50" spans="1:48" x14ac:dyDescent="0.35">
      <c r="A50" t="s">
        <v>36</v>
      </c>
      <c r="B50">
        <v>-323.67275002700001</v>
      </c>
      <c r="C50">
        <v>-323.67285561</v>
      </c>
      <c r="D50">
        <v>-247.77383695699999</v>
      </c>
      <c r="E50">
        <v>-323.672711881</v>
      </c>
      <c r="F50">
        <v>-323.67271156800001</v>
      </c>
      <c r="G50">
        <v>-323.672746824</v>
      </c>
      <c r="H50">
        <v>-323.672741793</v>
      </c>
      <c r="I50">
        <v>-323.67270544399997</v>
      </c>
      <c r="J50">
        <v>-323.67270429799999</v>
      </c>
      <c r="K50">
        <v>-511.76116354800001</v>
      </c>
      <c r="L50">
        <v>-511.76108295400002</v>
      </c>
      <c r="M50">
        <v>-511.76114543900002</v>
      </c>
      <c r="N50">
        <v>-511.761130272</v>
      </c>
      <c r="O50">
        <v>-511.76116214899997</v>
      </c>
      <c r="P50">
        <v>-511.76110578399999</v>
      </c>
      <c r="Q50">
        <v>-511.76118250500002</v>
      </c>
      <c r="R50">
        <v>-511.76113003</v>
      </c>
      <c r="S50">
        <v>-551.04308247999995</v>
      </c>
      <c r="T50">
        <v>-551.04776470900003</v>
      </c>
      <c r="U50" s="8">
        <v>-551.04771342000004</v>
      </c>
      <c r="V50">
        <v>-551.04605339600005</v>
      </c>
      <c r="W50">
        <v>-551.04784103199995</v>
      </c>
      <c r="X50">
        <v>-551.04784666800003</v>
      </c>
      <c r="Y50">
        <v>-551.04780988599998</v>
      </c>
      <c r="Z50">
        <v>-549.09360823400004</v>
      </c>
      <c r="AA50">
        <v>-549.093528666</v>
      </c>
      <c r="AB50">
        <v>-549.09357298700002</v>
      </c>
      <c r="AC50">
        <v>-549.09354754900005</v>
      </c>
      <c r="AD50">
        <v>-549.09353848000001</v>
      </c>
      <c r="AE50">
        <v>-549.09359040000004</v>
      </c>
      <c r="AF50">
        <v>-548.65036169400003</v>
      </c>
      <c r="AG50">
        <v>-548.65113141799998</v>
      </c>
      <c r="AH50">
        <v>-548.65116547699995</v>
      </c>
      <c r="AI50">
        <v>-548.65139097799999</v>
      </c>
      <c r="AJ50">
        <v>-548.65076911799997</v>
      </c>
      <c r="AK50">
        <v>-497.35627787800001</v>
      </c>
      <c r="AL50">
        <v>-497.35615808099999</v>
      </c>
      <c r="AM50">
        <v>-497.35574810999998</v>
      </c>
      <c r="AN50">
        <v>-497.35618758099997</v>
      </c>
      <c r="AO50">
        <v>-554.66755343199998</v>
      </c>
      <c r="AP50">
        <v>-554.66760729199996</v>
      </c>
      <c r="AQ50">
        <v>-554.66764149200003</v>
      </c>
      <c r="AR50" s="8">
        <v>-554.66630088900001</v>
      </c>
      <c r="AS50" s="8">
        <v>-554.66593701500005</v>
      </c>
      <c r="AT50" s="8">
        <v>-554.66658049900002</v>
      </c>
    </row>
    <row r="51" spans="1:48" x14ac:dyDescent="0.35">
      <c r="A51" t="s">
        <v>83</v>
      </c>
      <c r="B51">
        <v>-511.76111945600002</v>
      </c>
      <c r="C51">
        <v>-551.04650269599995</v>
      </c>
      <c r="D51">
        <v>-548.43389993899996</v>
      </c>
      <c r="E51">
        <v>-548.65111891000004</v>
      </c>
      <c r="F51">
        <v>-497.35611971999998</v>
      </c>
      <c r="G51">
        <v>-554.66757115300004</v>
      </c>
      <c r="H51">
        <v>-554.66599119299997</v>
      </c>
      <c r="I51">
        <v>-554.66656930399995</v>
      </c>
      <c r="J51">
        <v>-401.05698600699998</v>
      </c>
      <c r="K51">
        <v>-551.04786054399995</v>
      </c>
      <c r="L51">
        <v>-549.09353737799995</v>
      </c>
      <c r="M51">
        <v>-548.65107933800005</v>
      </c>
      <c r="N51">
        <v>-497.35615686300002</v>
      </c>
      <c r="O51">
        <v>-554.667527888</v>
      </c>
      <c r="P51">
        <v>-554.66592749300003</v>
      </c>
      <c r="Q51">
        <v>-554.66659756800004</v>
      </c>
      <c r="R51">
        <v>-401.05698682500002</v>
      </c>
      <c r="S51">
        <v>-549.09068642600005</v>
      </c>
      <c r="T51">
        <v>-548.65108137100003</v>
      </c>
      <c r="U51" s="8">
        <v>-497.35619646999999</v>
      </c>
      <c r="V51" s="8">
        <v>-554.66672949500003</v>
      </c>
      <c r="W51">
        <v>-554.66597718699995</v>
      </c>
      <c r="X51" s="8">
        <v>-554.66659314699996</v>
      </c>
      <c r="Y51">
        <v>-401.05698719499998</v>
      </c>
      <c r="Z51">
        <v>-548.65108490900002</v>
      </c>
      <c r="AA51">
        <v>-497.35625352699998</v>
      </c>
      <c r="AB51">
        <v>-554.66774447900002</v>
      </c>
      <c r="AC51">
        <v>-554.66604358799998</v>
      </c>
      <c r="AD51" s="8">
        <v>-554.66657815500002</v>
      </c>
      <c r="AE51">
        <v>-401.057020341</v>
      </c>
      <c r="AF51">
        <v>-497.35596590300003</v>
      </c>
      <c r="AG51">
        <v>-554.66755534000004</v>
      </c>
      <c r="AH51" s="8">
        <v>-554.66605889100003</v>
      </c>
      <c r="AI51" s="8">
        <v>-554.66687159599996</v>
      </c>
      <c r="AJ51">
        <v>-401.05709937</v>
      </c>
      <c r="AK51">
        <v>-554.66760003599995</v>
      </c>
      <c r="AL51" s="8">
        <v>-554.66597931700005</v>
      </c>
      <c r="AM51">
        <v>-554.66744983800004</v>
      </c>
      <c r="AN51">
        <v>-401.05703620899999</v>
      </c>
      <c r="AO51" s="8">
        <v>-554.66595279199998</v>
      </c>
      <c r="AP51" s="8">
        <v>-554.66658622099999</v>
      </c>
      <c r="AQ51">
        <v>-401.05706957000001</v>
      </c>
      <c r="AR51" s="8">
        <v>-554.66693669799997</v>
      </c>
      <c r="AS51">
        <v>-401.05701949399997</v>
      </c>
      <c r="AT51">
        <v>-401.05704273499998</v>
      </c>
    </row>
    <row r="52" spans="1:48" x14ac:dyDescent="0.35">
      <c r="A52" t="s">
        <v>37</v>
      </c>
      <c r="B52">
        <f>627.5095*(B48-B49-B50-B51)</f>
        <v>-19.54641452474716</v>
      </c>
      <c r="C52">
        <f t="shared" ref="C52" si="8">627.5095*(C48-C49-C50-C51)</f>
        <v>-8.9725976980866555</v>
      </c>
      <c r="D52">
        <f>627.5095*(D48-D49-D50-D51)</f>
        <v>-107.91354603877586</v>
      </c>
      <c r="E52">
        <f t="shared" ref="E52:AT52" si="9">627.5095*(E48-E49-E50-E51)</f>
        <v>-9.7296885373898885</v>
      </c>
      <c r="F52">
        <f t="shared" si="9"/>
        <v>-10.043976042878352</v>
      </c>
      <c r="G52">
        <f t="shared" si="9"/>
        <v>-1.2769699097891194</v>
      </c>
      <c r="H52">
        <f t="shared" si="9"/>
        <v>-4.2556282394563363</v>
      </c>
      <c r="I52">
        <f t="shared" si="9"/>
        <v>-5.2976504348022626</v>
      </c>
      <c r="J52">
        <f t="shared" si="9"/>
        <v>-0.57626581915189867</v>
      </c>
      <c r="K52">
        <f t="shared" si="9"/>
        <v>-24.64356061409482</v>
      </c>
      <c r="L52">
        <f t="shared" si="9"/>
        <v>-19.859591338573953</v>
      </c>
      <c r="M52">
        <f t="shared" si="9"/>
        <v>-28.519822965201648</v>
      </c>
      <c r="N52">
        <f t="shared" si="9"/>
        <v>-29.403015603453415</v>
      </c>
      <c r="O52">
        <f t="shared" si="9"/>
        <v>-20.131108424144706</v>
      </c>
      <c r="P52">
        <f t="shared" si="9"/>
        <v>-23.231860022054903</v>
      </c>
      <c r="Q52">
        <f t="shared" si="9"/>
        <v>-24.00634479715421</v>
      </c>
      <c r="R52">
        <f t="shared" si="9"/>
        <v>-19.475093677621594</v>
      </c>
      <c r="S52">
        <f t="shared" si="9"/>
        <v>-29.220138627285781</v>
      </c>
      <c r="T52">
        <f t="shared" si="9"/>
        <v>-16.162797332016254</v>
      </c>
      <c r="U52" s="9">
        <f t="shared" si="9"/>
        <v>-17.419073233492</v>
      </c>
      <c r="V52">
        <f t="shared" si="9"/>
        <v>-12.91663672261949</v>
      </c>
      <c r="W52">
        <f t="shared" si="9"/>
        <v>-10.831779707086881</v>
      </c>
      <c r="X52">
        <f t="shared" si="9"/>
        <v>-11.832112053789615</v>
      </c>
      <c r="Y52">
        <f>627.5095*(Y48-Y49-Y50-Y51)</f>
        <v>-7.2111402535436957</v>
      </c>
      <c r="Z52">
        <f t="shared" si="9"/>
        <v>-9.639560602823563</v>
      </c>
      <c r="AA52">
        <f t="shared" si="9"/>
        <v>-9.47003075375072</v>
      </c>
      <c r="AB52">
        <f t="shared" si="9"/>
        <v>-1.3439872968311948</v>
      </c>
      <c r="AC52">
        <f t="shared" si="9"/>
        <v>-4.1243469769025616</v>
      </c>
      <c r="AD52">
        <f t="shared" si="9"/>
        <v>-5.149728875381915</v>
      </c>
      <c r="AE52">
        <f t="shared" si="9"/>
        <v>-0.43094905165640629</v>
      </c>
      <c r="AF52">
        <f t="shared" si="9"/>
        <v>-24.259157707002313</v>
      </c>
      <c r="AG52">
        <f t="shared" si="9"/>
        <v>-10.452746398822184</v>
      </c>
      <c r="AH52">
        <f t="shared" si="9"/>
        <v>-13.552931983370694</v>
      </c>
      <c r="AI52">
        <f t="shared" si="9"/>
        <v>-15.046232655527497</v>
      </c>
      <c r="AJ52">
        <f t="shared" si="9"/>
        <v>-16.012685137019904</v>
      </c>
      <c r="AK52">
        <f t="shared" si="9"/>
        <v>-10.718472826756109</v>
      </c>
      <c r="AL52">
        <f t="shared" si="9"/>
        <v>-13.74470955393484</v>
      </c>
      <c r="AM52">
        <f t="shared" si="9"/>
        <v>-20.690535653456212</v>
      </c>
      <c r="AN52">
        <f>627.5095*(AN48-AN49-AN50-AN51)</f>
        <v>-10.090189607535788</v>
      </c>
      <c r="AO52">
        <f t="shared" si="9"/>
        <v>-4.964190631425291</v>
      </c>
      <c r="AP52">
        <f t="shared" si="9"/>
        <v>-6.0202364091585236</v>
      </c>
      <c r="AQ52">
        <f t="shared" si="9"/>
        <v>-1.3275691382969543</v>
      </c>
      <c r="AR52">
        <f t="shared" si="9"/>
        <v>-10.299747032722999</v>
      </c>
      <c r="AS52">
        <f t="shared" si="9"/>
        <v>-4.2654594306231237</v>
      </c>
      <c r="AT52">
        <f t="shared" si="9"/>
        <v>-5.3245843975113818</v>
      </c>
    </row>
    <row r="54" spans="1:48" x14ac:dyDescent="0.35">
      <c r="A54" t="s">
        <v>84</v>
      </c>
      <c r="B54" s="7">
        <f>B52-$B45-C45-'S4. PAIRS'!N$8</f>
        <v>-6.4460913337111042E-2</v>
      </c>
      <c r="C54" s="7">
        <f>C52-$B45-D45-'S4. PAIRS'!N$9</f>
        <v>-9.4496655696721943E-2</v>
      </c>
      <c r="D54" s="7">
        <f>D52-$B45-E45-'S4. PAIRS'!N$10</f>
        <v>2.0030730616667825E-2</v>
      </c>
      <c r="E54" s="7">
        <f>E52-$B45-F45-'S4. PAIRS'!N$11</f>
        <v>2.1406859021675727E-2</v>
      </c>
      <c r="F54" s="7">
        <f>F52-$B45-G45-'S4. PAIRS'!N$12</f>
        <v>-2.5410369632984015E-2</v>
      </c>
      <c r="G54" s="7">
        <f>G52-$B45-H45-'S4. PAIRS'!N$13</f>
        <v>4.8236654864276425E-3</v>
      </c>
      <c r="H54" s="7">
        <f>H52-$B45-I45-'S4. PAIRS'!N$14</f>
        <v>-2.9085065533358694E-2</v>
      </c>
      <c r="I54" s="7">
        <f>I52-$B45-J45-'S4. PAIRS'!N$15</f>
        <v>-1.1721877448953543E-2</v>
      </c>
      <c r="J54" s="7">
        <f>J52-$B45-K45-'S4. PAIRS'!N$16</f>
        <v>-4.0656338942031533E-3</v>
      </c>
      <c r="K54" s="7">
        <f>K52-$C45-D45-'S4. PAIRS'!N$17</f>
        <v>0.66870047853680836</v>
      </c>
      <c r="L54" s="7">
        <f>L52-$C45-E45-'S4. PAIRS'!N$18</f>
        <v>-0.11022329876270803</v>
      </c>
      <c r="M54" s="7">
        <f>M52-$C45-F45-'S4. PAIRS'!N$19</f>
        <v>6.3308805773033355E-2</v>
      </c>
      <c r="N54" s="7">
        <f>N52-$C45-G45-'S4. PAIRS'!N$20</f>
        <v>-9.2557651158992893E-2</v>
      </c>
      <c r="O54" s="7">
        <f>O52-$C45-H45-'S4. PAIRS'!N$21</f>
        <v>-1.9607161903209058E-2</v>
      </c>
      <c r="P54" s="7">
        <f>P52-$C45-I45-'S4. PAIRS'!N$22</f>
        <v>-1.3908748186121311E-2</v>
      </c>
      <c r="Q54" s="7">
        <f>Q52-$C45-J45-'S4. PAIRS'!N$23</f>
        <v>0.12456440073805375</v>
      </c>
      <c r="R54" s="7">
        <f>R52-$C45-K45-'S4. PAIRS'!N$24</f>
        <v>-3.8990930254339799E-2</v>
      </c>
      <c r="S54" s="7">
        <f>S52-$D45-E45-'S4. PAIRS'!N$25</f>
        <v>-1.0541977622521941</v>
      </c>
      <c r="T54" s="7">
        <f>T52-$D45-F45-'S4. PAIRS'!N$26</f>
        <v>0.13291717971263317</v>
      </c>
      <c r="U54" s="7">
        <f>U52-$D45-G45-'S4. PAIRS'!N$27</f>
        <v>-0.28389220027821682</v>
      </c>
      <c r="V54" s="7">
        <f>V52-$D45-H45-'S4. PAIRS'!N$28</f>
        <v>-0.76012296503007448</v>
      </c>
      <c r="W54" s="7">
        <f>W52-$D45-I45-'S4. PAIRS'!N$29</f>
        <v>-4.2967458028481086E-2</v>
      </c>
      <c r="X54" s="7">
        <f>X52-$D45-J45-'S4. PAIRS'!N$30</f>
        <v>5.416410998024726E-2</v>
      </c>
      <c r="Y54" s="7">
        <f>Y52-$D45-K45-'S4. PAIRS'!N$31</f>
        <v>-4.0825768103896605E-2</v>
      </c>
      <c r="Z54" s="7">
        <f>Z52-$E45-F45-'S4. PAIRS'!N$32</f>
        <v>-1.1747605387398791E-2</v>
      </c>
      <c r="AA54" s="7">
        <f>AA52-$E45-G45-'S4. PAIRS'!N$33</f>
        <v>1.2777348501906982E-2</v>
      </c>
      <c r="AB54" s="7">
        <f>AB52-$E45-H45-'S4. PAIRS'!N$34</f>
        <v>1.9222498474313204E-2</v>
      </c>
      <c r="AC54" s="7">
        <f>AC52-$E45-I45-'S4. PAIRS'!N$35</f>
        <v>2.1973499993234835E-2</v>
      </c>
      <c r="AD54" s="7">
        <f>AD52-$E45-J45-'S4. PAIRS'!N$36</f>
        <v>7.2527547189105094E-3</v>
      </c>
      <c r="AE54" s="7">
        <f>AE52-$E45-K45-'S4. PAIRS'!N$37</f>
        <v>-2.4491694668051754E-3</v>
      </c>
      <c r="AF54" s="7">
        <f>AF52-$F45-G45-'S4. PAIRS'!N$38</f>
        <v>-1.9036071715550738</v>
      </c>
      <c r="AG54" s="7">
        <f>AG52-$F45-H45-'S4. PAIRS'!N$39</f>
        <v>1.8509020298816625E-2</v>
      </c>
      <c r="AH54" s="7">
        <f>AH52-$F45-I45-'S4. PAIRS'!N$40</f>
        <v>-1.9327920382229455E-2</v>
      </c>
      <c r="AI54" s="7">
        <f>AI52-$F45-J45-'S4. PAIRS'!N$41</f>
        <v>-0.34293331413037731</v>
      </c>
      <c r="AJ54" s="7">
        <f>AJ52-$F45-K45-'S4. PAIRS'!N$42</f>
        <v>-9.7372531676665375E-2</v>
      </c>
      <c r="AK54" s="7">
        <f>AK52-$G45-H45-'S4. PAIRS'!N$43</f>
        <v>4.6154578817519498E-2</v>
      </c>
      <c r="AL54" s="7">
        <f>AL52-$G45-I45-'S4. PAIRS'!N$44</f>
        <v>-3.1819124082588295E-2</v>
      </c>
      <c r="AM54" s="7">
        <f>AM52-$G45-J45-'S4. PAIRS'!N$45</f>
        <v>-0.4691781855510273</v>
      </c>
      <c r="AN54" s="7">
        <f>AN52-$G45-K45-'S4. PAIRS'!N$46</f>
        <v>-2.5680198682344779E-2</v>
      </c>
      <c r="AO54" s="7">
        <f>AO52-$H45-I45-'S4. PAIRS'!N$47</f>
        <v>-1.2269065831732984E-2</v>
      </c>
      <c r="AP54" s="7">
        <f>AP52-$H45-J45-'S4. PAIRS'!N$48</f>
        <v>-6.9860633622175431E-3</v>
      </c>
      <c r="AQ54" s="7">
        <f>AQ52-$H45-K45-'S4. PAIRS'!N$49</f>
        <v>3.1124472705157114E-3</v>
      </c>
      <c r="AR54" s="7">
        <f>AR52-$I45-J45-'S4. PAIRS'!N$50</f>
        <v>-0.97987114473408621</v>
      </c>
      <c r="AS54" s="7">
        <f>AS52-$I45-K45-'S4. PAIRS'!N$51</f>
        <v>-4.6818481983904193E-3</v>
      </c>
      <c r="AT54" s="7">
        <f>AT52-J45-K45-'S4. PAIRS'!N$52</f>
        <v>-3.4450271056391027E-3</v>
      </c>
      <c r="AV54" s="7">
        <f>SUM(B54:AT54)</f>
        <v>-5.3789844517073773</v>
      </c>
    </row>
    <row r="56" spans="1:48" x14ac:dyDescent="0.35">
      <c r="A56" s="30" t="s">
        <v>88</v>
      </c>
      <c r="B56" s="30"/>
      <c r="C56" s="30"/>
      <c r="D56" s="30"/>
    </row>
    <row r="58" spans="1:48" x14ac:dyDescent="0.35">
      <c r="B58" t="s">
        <v>24</v>
      </c>
      <c r="C58" t="s">
        <v>25</v>
      </c>
      <c r="D58" t="s">
        <v>26</v>
      </c>
      <c r="E58" t="s">
        <v>27</v>
      </c>
      <c r="F58" t="s">
        <v>28</v>
      </c>
      <c r="G58" t="s">
        <v>29</v>
      </c>
      <c r="H58" t="s">
        <v>30</v>
      </c>
      <c r="I58" t="s">
        <v>31</v>
      </c>
      <c r="J58" t="s">
        <v>32</v>
      </c>
      <c r="K58" t="s">
        <v>33</v>
      </c>
      <c r="M58" t="s">
        <v>34</v>
      </c>
    </row>
    <row r="59" spans="1:48" x14ac:dyDescent="0.35">
      <c r="A59" t="s">
        <v>34</v>
      </c>
      <c r="B59">
        <v>-1028.5750669199999</v>
      </c>
      <c r="C59">
        <v>-1216.6671468899999</v>
      </c>
      <c r="D59">
        <v>-1255.9253368300001</v>
      </c>
      <c r="E59">
        <v>-1253.9421015800001</v>
      </c>
      <c r="F59">
        <v>-1253.5075510199999</v>
      </c>
      <c r="G59">
        <v>-1202.2291571400001</v>
      </c>
      <c r="H59">
        <v>-1259.4910676699999</v>
      </c>
      <c r="I59">
        <v>-1259.49059038</v>
      </c>
      <c r="J59">
        <v>-1259.4892073999999</v>
      </c>
      <c r="K59">
        <v>-1105.9357428999999</v>
      </c>
    </row>
    <row r="60" spans="1:48" x14ac:dyDescent="0.35">
      <c r="A60" t="s">
        <v>35</v>
      </c>
      <c r="B60">
        <v>-704.95148077199997</v>
      </c>
      <c r="C60">
        <v>-704.94896027499999</v>
      </c>
      <c r="D60">
        <v>-704.95160123799997</v>
      </c>
      <c r="E60">
        <v>-704.95184018600003</v>
      </c>
      <c r="F60">
        <v>-704.94999887899996</v>
      </c>
      <c r="G60">
        <v>-704.950761554</v>
      </c>
      <c r="H60">
        <v>-704.95195749899995</v>
      </c>
      <c r="I60">
        <v>-704.95069437899997</v>
      </c>
      <c r="J60">
        <v>-704.94950062500004</v>
      </c>
      <c r="K60">
        <v>-704.95152463600004</v>
      </c>
    </row>
    <row r="61" spans="1:48" x14ac:dyDescent="0.35">
      <c r="A61" t="s">
        <v>36</v>
      </c>
      <c r="B61">
        <v>-323.624109949</v>
      </c>
      <c r="C61">
        <v>-511.69188951799998</v>
      </c>
      <c r="D61">
        <v>-550.96726961800005</v>
      </c>
      <c r="E61">
        <v>-548.99203399999999</v>
      </c>
      <c r="F61">
        <v>-548.54569834699998</v>
      </c>
      <c r="G61">
        <v>-497.26681008899999</v>
      </c>
      <c r="H61">
        <v>-554.54067346600004</v>
      </c>
      <c r="I61">
        <v>-554.53964489999998</v>
      </c>
      <c r="J61">
        <v>-554.53974727399998</v>
      </c>
      <c r="K61">
        <v>-400.98491356599999</v>
      </c>
    </row>
    <row r="62" spans="1:48" x14ac:dyDescent="0.35">
      <c r="A62" t="s">
        <v>37</v>
      </c>
      <c r="B62">
        <f t="shared" ref="B62:F62" si="10">627.5095*(B59-B60-B61)</f>
        <v>0.32869010363621148</v>
      </c>
      <c r="C62">
        <f t="shared" si="10"/>
        <v>-16.501678189883908</v>
      </c>
      <c r="D62">
        <f t="shared" si="10"/>
        <v>-4.0574601118116158</v>
      </c>
      <c r="E62">
        <f t="shared" si="10"/>
        <v>1.1123271047053478</v>
      </c>
      <c r="F62">
        <f t="shared" si="10"/>
        <v>-7.438368346036504</v>
      </c>
      <c r="G62">
        <f>627.5095*(G59-G60-G61)</f>
        <v>-7.2700094297920037</v>
      </c>
      <c r="H62">
        <f t="shared" ref="H62:K62" si="11">627.5095*(H59-H60-H61)</f>
        <v>0.98098246386294918</v>
      </c>
      <c r="I62">
        <f t="shared" si="11"/>
        <v>-0.15756826296167936</v>
      </c>
      <c r="J62">
        <f t="shared" si="11"/>
        <v>2.5413507289980999E-2</v>
      </c>
      <c r="K62">
        <f t="shared" si="11"/>
        <v>0.43630861043839436</v>
      </c>
      <c r="M62" s="6">
        <f>SUM(B62:K62)</f>
        <v>-32.541362550552826</v>
      </c>
    </row>
    <row r="64" spans="1:48" x14ac:dyDescent="0.35">
      <c r="B64" t="s">
        <v>38</v>
      </c>
      <c r="C64" t="s">
        <v>39</v>
      </c>
      <c r="D64" t="s">
        <v>40</v>
      </c>
      <c r="E64" t="s">
        <v>41</v>
      </c>
      <c r="F64" t="s">
        <v>42</v>
      </c>
      <c r="G64" t="s">
        <v>43</v>
      </c>
      <c r="H64" t="s">
        <v>44</v>
      </c>
      <c r="I64" t="s">
        <v>45</v>
      </c>
      <c r="J64" t="s">
        <v>46</v>
      </c>
      <c r="K64" t="s">
        <v>47</v>
      </c>
      <c r="L64" t="s">
        <v>48</v>
      </c>
      <c r="M64" t="s">
        <v>49</v>
      </c>
      <c r="N64" t="s">
        <v>50</v>
      </c>
      <c r="O64" t="s">
        <v>51</v>
      </c>
      <c r="P64" t="s">
        <v>52</v>
      </c>
      <c r="Q64" t="s">
        <v>53</v>
      </c>
      <c r="R64" t="s">
        <v>54</v>
      </c>
      <c r="S64" t="s">
        <v>55</v>
      </c>
      <c r="T64" t="s">
        <v>56</v>
      </c>
      <c r="U64" t="s">
        <v>57</v>
      </c>
      <c r="V64" t="s">
        <v>58</v>
      </c>
      <c r="W64" t="s">
        <v>59</v>
      </c>
      <c r="X64" t="s">
        <v>60</v>
      </c>
      <c r="Y64" t="s">
        <v>61</v>
      </c>
      <c r="Z64" t="s">
        <v>62</v>
      </c>
      <c r="AA64" t="s">
        <v>63</v>
      </c>
      <c r="AB64" t="s">
        <v>64</v>
      </c>
      <c r="AC64" t="s">
        <v>65</v>
      </c>
      <c r="AD64" t="s">
        <v>66</v>
      </c>
      <c r="AE64" t="s">
        <v>67</v>
      </c>
      <c r="AF64" t="s">
        <v>68</v>
      </c>
      <c r="AG64" t="s">
        <v>69</v>
      </c>
      <c r="AH64" t="s">
        <v>70</v>
      </c>
      <c r="AI64" t="s">
        <v>71</v>
      </c>
      <c r="AJ64" t="s">
        <v>72</v>
      </c>
      <c r="AK64" t="s">
        <v>73</v>
      </c>
      <c r="AL64" t="s">
        <v>74</v>
      </c>
      <c r="AM64" t="s">
        <v>75</v>
      </c>
      <c r="AN64" t="s">
        <v>76</v>
      </c>
      <c r="AO64" t="s">
        <v>77</v>
      </c>
      <c r="AP64" t="s">
        <v>78</v>
      </c>
      <c r="AQ64" t="s">
        <v>79</v>
      </c>
      <c r="AR64" t="s">
        <v>80</v>
      </c>
      <c r="AS64" t="s">
        <v>81</v>
      </c>
      <c r="AT64" t="s">
        <v>82</v>
      </c>
    </row>
    <row r="65" spans="1:48" x14ac:dyDescent="0.35">
      <c r="A65" t="s">
        <v>34</v>
      </c>
      <c r="B65">
        <v>-1540.29096697</v>
      </c>
      <c r="C65">
        <v>-1579.54420959</v>
      </c>
      <c r="D65">
        <v>-1501.1796772299999</v>
      </c>
      <c r="E65">
        <v>-1577.13123602</v>
      </c>
      <c r="F65">
        <v>-1525.8528644</v>
      </c>
      <c r="G65">
        <v>-1583.11485266</v>
      </c>
      <c r="H65">
        <v>-1583.11441584</v>
      </c>
      <c r="I65">
        <v>-1583.1128983200001</v>
      </c>
      <c r="J65">
        <v>-1429.55942998</v>
      </c>
      <c r="K65">
        <v>-1767.63909988</v>
      </c>
      <c r="L65">
        <v>-1765.6585787500001</v>
      </c>
      <c r="M65">
        <v>-1765.22316411</v>
      </c>
      <c r="N65">
        <v>-1713.9456626399999</v>
      </c>
      <c r="O65">
        <v>-1771.2069005999999</v>
      </c>
      <c r="P65">
        <v>-1771.2063543899999</v>
      </c>
      <c r="Q65">
        <v>-1771.2049300599999</v>
      </c>
      <c r="R65">
        <v>-1617.6516449799999</v>
      </c>
      <c r="S65">
        <v>-1804.9386505299999</v>
      </c>
      <c r="T65">
        <v>-1804.4811070999999</v>
      </c>
      <c r="U65">
        <v>-1753.2043240999999</v>
      </c>
      <c r="V65">
        <v>-1810.4643885099999</v>
      </c>
      <c r="W65">
        <v>-1810.4645166800001</v>
      </c>
      <c r="X65">
        <v>-1810.4632552800001</v>
      </c>
      <c r="Y65">
        <v>-1656.9097058899999</v>
      </c>
      <c r="Z65" s="7">
        <v>-1802.4982774699999</v>
      </c>
      <c r="AA65">
        <v>-1751.2191695399999</v>
      </c>
      <c r="AB65">
        <v>-1808.4800420700001</v>
      </c>
      <c r="AC65">
        <v>-1808.4814322899999</v>
      </c>
      <c r="AD65">
        <v>-1808.4799748600001</v>
      </c>
      <c r="AE65">
        <v>-1654.9264479999999</v>
      </c>
      <c r="AF65">
        <v>-1750.7892049</v>
      </c>
      <c r="AG65">
        <v>-1808.0471726200001</v>
      </c>
      <c r="AH65">
        <v>-1808.0468433799999</v>
      </c>
      <c r="AI65">
        <v>-1808.0444459800001</v>
      </c>
      <c r="AJ65" s="7">
        <v>-1654.4972114</v>
      </c>
      <c r="AK65">
        <v>-1756.76893494</v>
      </c>
      <c r="AL65">
        <v>-1756.7683245000001</v>
      </c>
      <c r="AM65">
        <v>-1756.768378</v>
      </c>
      <c r="AN65">
        <v>-1603.21361705</v>
      </c>
      <c r="AO65">
        <v>-1814.0301152699999</v>
      </c>
      <c r="AP65">
        <v>-1814.02894214</v>
      </c>
      <c r="AQ65">
        <v>-1660.47561191</v>
      </c>
      <c r="AR65" s="8">
        <v>-1814.02945258</v>
      </c>
      <c r="AS65">
        <v>-1660.47486295</v>
      </c>
      <c r="AT65">
        <v>-1660.4737900699999</v>
      </c>
    </row>
    <row r="66" spans="1:48" x14ac:dyDescent="0.35">
      <c r="A66" t="s">
        <v>35</v>
      </c>
      <c r="B66">
        <v>-704.94910165099998</v>
      </c>
      <c r="C66">
        <v>-704.95169943300004</v>
      </c>
      <c r="D66">
        <v>-704.95193244300003</v>
      </c>
      <c r="E66">
        <v>-704.95013881399996</v>
      </c>
      <c r="F66">
        <v>-704.95092466200003</v>
      </c>
      <c r="G66">
        <v>-704.95207914800005</v>
      </c>
      <c r="H66">
        <v>-704.95080432099996</v>
      </c>
      <c r="I66">
        <v>-704.94956108500003</v>
      </c>
      <c r="J66">
        <v>-704.95162132099995</v>
      </c>
      <c r="K66">
        <v>-704.94926291299998</v>
      </c>
      <c r="L66">
        <v>-704.94932325699995</v>
      </c>
      <c r="M66">
        <v>-704.94761171699997</v>
      </c>
      <c r="N66">
        <v>-704.94832398799997</v>
      </c>
      <c r="O66">
        <v>-704.949608861</v>
      </c>
      <c r="P66">
        <v>-704.94825831499998</v>
      </c>
      <c r="Q66">
        <v>-704.94717161100004</v>
      </c>
      <c r="R66">
        <v>-704.94917479100002</v>
      </c>
      <c r="S66">
        <v>-704.95190446200002</v>
      </c>
      <c r="T66">
        <v>-704.95014910999998</v>
      </c>
      <c r="U66">
        <v>-704.95096098099998</v>
      </c>
      <c r="V66">
        <v>-704.95220591700001</v>
      </c>
      <c r="W66">
        <v>-704.95078204599997</v>
      </c>
      <c r="X66" s="8">
        <v>-704.94977534899999</v>
      </c>
      <c r="Y66">
        <v>-704.95163262300002</v>
      </c>
      <c r="Z66" s="8">
        <v>-704.95042207100005</v>
      </c>
      <c r="AA66">
        <v>-704.95116755000004</v>
      </c>
      <c r="AB66">
        <v>-704.95229077800002</v>
      </c>
      <c r="AC66">
        <v>-704.95115189399996</v>
      </c>
      <c r="AD66" s="8">
        <v>-704.95001586000001</v>
      </c>
      <c r="AE66">
        <v>-704.95192486500002</v>
      </c>
      <c r="AF66">
        <v>-704.94935816500004</v>
      </c>
      <c r="AG66">
        <v>-704.95050499399997</v>
      </c>
      <c r="AH66">
        <v>-704.94918966700004</v>
      </c>
      <c r="AI66">
        <v>-704.94807131899995</v>
      </c>
      <c r="AJ66" s="8">
        <v>-704.95020562299999</v>
      </c>
      <c r="AK66">
        <v>-704.95129939900005</v>
      </c>
      <c r="AL66" s="8">
        <v>-704.94993935399998</v>
      </c>
      <c r="AM66">
        <v>-704.94889933800005</v>
      </c>
      <c r="AN66">
        <v>-704.95082691799996</v>
      </c>
      <c r="AO66">
        <v>-704.95108098100002</v>
      </c>
      <c r="AP66" s="8">
        <v>-704.95001663400001</v>
      </c>
      <c r="AQ66">
        <v>-704.95204167500003</v>
      </c>
      <c r="AR66">
        <v>-704.94860483699995</v>
      </c>
      <c r="AS66">
        <v>-400.98497306899998</v>
      </c>
      <c r="AT66" s="8">
        <v>-704.94972028200004</v>
      </c>
    </row>
    <row r="67" spans="1:48" x14ac:dyDescent="0.35">
      <c r="A67" t="s">
        <v>36</v>
      </c>
      <c r="B67">
        <v>-323.62417104399998</v>
      </c>
      <c r="C67">
        <v>-323.62427776999999</v>
      </c>
      <c r="D67">
        <v>-247.732189885</v>
      </c>
      <c r="E67">
        <v>-323.62411147699999</v>
      </c>
      <c r="F67">
        <v>-323.62410865599998</v>
      </c>
      <c r="G67">
        <v>-323.62415262600001</v>
      </c>
      <c r="H67">
        <v>-323.62415817700003</v>
      </c>
      <c r="I67">
        <v>-323.62410552</v>
      </c>
      <c r="J67">
        <v>-323.62410031399997</v>
      </c>
      <c r="K67">
        <v>-511.69188556500001</v>
      </c>
      <c r="L67">
        <v>-511.69179634</v>
      </c>
      <c r="M67">
        <v>-511.69187050900001</v>
      </c>
      <c r="N67">
        <v>-511.69185024299998</v>
      </c>
      <c r="O67">
        <v>-511.69188324999999</v>
      </c>
      <c r="P67">
        <v>-511.69183308499998</v>
      </c>
      <c r="Q67">
        <v>-511.69189784500003</v>
      </c>
      <c r="R67">
        <v>-511.69185529399999</v>
      </c>
      <c r="S67">
        <v>-550.96247020099997</v>
      </c>
      <c r="T67">
        <v>-550.96725700000002</v>
      </c>
      <c r="U67">
        <v>-550.96719817200005</v>
      </c>
      <c r="V67">
        <v>-550.96576711900002</v>
      </c>
      <c r="W67">
        <v>-550.96734222299995</v>
      </c>
      <c r="X67">
        <v>-550.96734123700003</v>
      </c>
      <c r="Y67">
        <v>-550.96729903999994</v>
      </c>
      <c r="Z67">
        <v>-548.99206969600004</v>
      </c>
      <c r="AA67">
        <v>-548.99197646599998</v>
      </c>
      <c r="AB67">
        <v>-548.99207232000003</v>
      </c>
      <c r="AC67">
        <v>-548.99202302599997</v>
      </c>
      <c r="AD67">
        <v>-548.99200390199996</v>
      </c>
      <c r="AE67">
        <v>-548.992048823</v>
      </c>
      <c r="AF67">
        <v>-548.54492315300001</v>
      </c>
      <c r="AG67">
        <v>-548.54572224399999</v>
      </c>
      <c r="AH67">
        <v>-548.54579263000005</v>
      </c>
      <c r="AI67">
        <v>-548.54601457000001</v>
      </c>
      <c r="AJ67">
        <v>-548.54557700400005</v>
      </c>
      <c r="AK67">
        <v>-497.26690188800001</v>
      </c>
      <c r="AL67">
        <v>-497.26679743</v>
      </c>
      <c r="AM67">
        <v>-497.26661143899997</v>
      </c>
      <c r="AN67">
        <v>-497.26681563900001</v>
      </c>
      <c r="AO67">
        <v>-554.54069319300004</v>
      </c>
      <c r="AP67">
        <v>-554.54075450200003</v>
      </c>
      <c r="AQ67">
        <v>-554.54079415199999</v>
      </c>
      <c r="AR67" s="9">
        <v>-554.54013525300002</v>
      </c>
      <c r="AS67" s="8">
        <v>-554.53962023199995</v>
      </c>
      <c r="AT67" s="8">
        <v>-554.53977201500004</v>
      </c>
    </row>
    <row r="68" spans="1:48" x14ac:dyDescent="0.35">
      <c r="A68" t="s">
        <v>83</v>
      </c>
      <c r="B68">
        <v>-511.691846199</v>
      </c>
      <c r="C68">
        <v>-550.96605276100001</v>
      </c>
      <c r="D68">
        <v>-548.33263355400004</v>
      </c>
      <c r="E68">
        <v>-548.54569768900001</v>
      </c>
      <c r="F68">
        <v>-497.266742045</v>
      </c>
      <c r="G68">
        <v>-554.54071998500001</v>
      </c>
      <c r="H68">
        <v>-554.53969682000002</v>
      </c>
      <c r="I68">
        <v>-554.53978340399999</v>
      </c>
      <c r="J68">
        <v>-400.98492811300002</v>
      </c>
      <c r="K68">
        <v>-550.96736368200004</v>
      </c>
      <c r="L68">
        <v>-548.99198780899997</v>
      </c>
      <c r="M68">
        <v>-548.54567704600004</v>
      </c>
      <c r="N68">
        <v>-497.266781718</v>
      </c>
      <c r="O68">
        <v>-554.54067419399996</v>
      </c>
      <c r="P68">
        <v>-554.53961399699995</v>
      </c>
      <c r="Q68">
        <v>-554.53981042600003</v>
      </c>
      <c r="R68">
        <v>-400.98494757700001</v>
      </c>
      <c r="S68">
        <v>-548.98926802899996</v>
      </c>
      <c r="T68">
        <v>-548.54568635199996</v>
      </c>
      <c r="U68">
        <v>-497.26681549099999</v>
      </c>
      <c r="V68" s="8">
        <v>-554.53983506600002</v>
      </c>
      <c r="W68">
        <v>-554.53967961800004</v>
      </c>
      <c r="X68" s="8">
        <v>-554.53979857900003</v>
      </c>
      <c r="Y68">
        <v>-400.98494087300003</v>
      </c>
      <c r="Z68">
        <v>-548.54568744400001</v>
      </c>
      <c r="AA68">
        <v>-497.26687967599997</v>
      </c>
      <c r="AB68">
        <v>-554.54094909000003</v>
      </c>
      <c r="AC68">
        <v>-554.53974174899997</v>
      </c>
      <c r="AD68" s="8">
        <v>-554.53979149500003</v>
      </c>
      <c r="AE68">
        <v>-400.984982989</v>
      </c>
      <c r="AF68">
        <v>-497.266698319</v>
      </c>
      <c r="AG68">
        <v>-554.54069994300005</v>
      </c>
      <c r="AH68" s="8">
        <v>-554.53977389099998</v>
      </c>
      <c r="AI68" s="8">
        <v>-554.54017735499997</v>
      </c>
      <c r="AJ68">
        <v>-400.98520849800002</v>
      </c>
      <c r="AK68">
        <v>-554.54074257499997</v>
      </c>
      <c r="AL68" s="8">
        <v>-554.539699337</v>
      </c>
      <c r="AM68">
        <v>-554.540691939</v>
      </c>
      <c r="AN68">
        <v>-400.98500569300001</v>
      </c>
      <c r="AO68" s="8">
        <v>-554.53964509599996</v>
      </c>
      <c r="AP68" s="8">
        <v>-554.53980209099996</v>
      </c>
      <c r="AQ68">
        <v>-400.985047087</v>
      </c>
      <c r="AR68">
        <v>-554.54020249400003</v>
      </c>
      <c r="AS68">
        <v>-704.95072060799998</v>
      </c>
      <c r="AT68">
        <v>-400.98502366899999</v>
      </c>
    </row>
    <row r="69" spans="1:48" x14ac:dyDescent="0.35">
      <c r="A69" t="s">
        <v>37</v>
      </c>
      <c r="B69">
        <f>627.5095*(B65-B66-B67-B68)</f>
        <v>-16.219913246750387</v>
      </c>
      <c r="C69">
        <f t="shared" ref="C69:AT69" si="12">627.5095*(C65-C66-C67-C68)</f>
        <v>-1.3677360214025458</v>
      </c>
      <c r="D69">
        <f t="shared" si="12"/>
        <v>-102.23469362269748</v>
      </c>
      <c r="E69">
        <f t="shared" si="12"/>
        <v>-7.0833523363511226</v>
      </c>
      <c r="F69">
        <f t="shared" si="12"/>
        <v>-6.9584760633724496</v>
      </c>
      <c r="G69">
        <f t="shared" si="12"/>
        <v>1.3172045639530707</v>
      </c>
      <c r="H69">
        <f t="shared" si="12"/>
        <v>0.15278475805090483</v>
      </c>
      <c r="I69">
        <f t="shared" si="12"/>
        <v>0.34619008845069615</v>
      </c>
      <c r="J69">
        <f t="shared" si="12"/>
        <v>0.76541600775943075</v>
      </c>
      <c r="K69">
        <f t="shared" si="12"/>
        <v>-19.194084883322017</v>
      </c>
      <c r="L69">
        <f t="shared" si="12"/>
        <v>-15.983510337792284</v>
      </c>
      <c r="M69">
        <f t="shared" si="12"/>
        <v>-23.848396890964892</v>
      </c>
      <c r="N69">
        <f t="shared" si="12"/>
        <v>-24.288816316038734</v>
      </c>
      <c r="O69">
        <f t="shared" si="12"/>
        <v>-15.52100508817878</v>
      </c>
      <c r="P69">
        <f t="shared" si="12"/>
        <v>-16.722496272921383</v>
      </c>
      <c r="Q69">
        <f t="shared" si="12"/>
        <v>-16.346734171614212</v>
      </c>
      <c r="R69">
        <f t="shared" si="12"/>
        <v>-16.106485884442968</v>
      </c>
      <c r="S69">
        <f t="shared" si="12"/>
        <v>-21.967750919361976</v>
      </c>
      <c r="T69">
        <f t="shared" si="12"/>
        <v>-11.304356484032244</v>
      </c>
      <c r="U69">
        <f t="shared" si="12"/>
        <v>-12.141967459752049</v>
      </c>
      <c r="V69">
        <f t="shared" si="12"/>
        <v>-4.1292685338701718</v>
      </c>
      <c r="W69">
        <f t="shared" si="12"/>
        <v>-4.2123413791885422</v>
      </c>
      <c r="X69">
        <f t="shared" si="12"/>
        <v>-3.9784823936284357</v>
      </c>
      <c r="Y69">
        <f t="shared" si="12"/>
        <v>-3.6604850518295327</v>
      </c>
      <c r="Z69">
        <f t="shared" si="12"/>
        <v>-6.3367534558642529</v>
      </c>
      <c r="AA69">
        <f t="shared" si="12"/>
        <v>-5.7391065055221144</v>
      </c>
      <c r="AB69">
        <f t="shared" si="12"/>
        <v>3.3070491110487485</v>
      </c>
      <c r="AC69">
        <f t="shared" si="12"/>
        <v>0.93146192415670925</v>
      </c>
      <c r="AD69">
        <f t="shared" si="12"/>
        <v>1.1523565632926376</v>
      </c>
      <c r="AE69">
        <f t="shared" si="12"/>
        <v>1.574218649990448</v>
      </c>
      <c r="AF69">
        <f t="shared" si="12"/>
        <v>-17.711620672371112</v>
      </c>
      <c r="AG69">
        <f t="shared" si="12"/>
        <v>-6.4291103041449809</v>
      </c>
      <c r="AH69">
        <f t="shared" si="12"/>
        <v>-7.5848278083034284</v>
      </c>
      <c r="AI69">
        <f t="shared" si="12"/>
        <v>-6.3897635760215206</v>
      </c>
      <c r="AJ69">
        <f t="shared" si="12"/>
        <v>-10.178376655055795</v>
      </c>
      <c r="AK69">
        <f t="shared" si="12"/>
        <v>-6.2694963603026475</v>
      </c>
      <c r="AL69">
        <f t="shared" si="12"/>
        <v>-7.4600707621529976</v>
      </c>
      <c r="AM69">
        <f t="shared" si="12"/>
        <v>-7.6401063752122171</v>
      </c>
      <c r="AN69">
        <f t="shared" si="12"/>
        <v>-6.8830262036360184</v>
      </c>
      <c r="AO69">
        <f t="shared" si="12"/>
        <v>0.81827238800290836</v>
      </c>
      <c r="AP69">
        <f t="shared" si="12"/>
        <v>1.0235225878754262</v>
      </c>
      <c r="AQ69">
        <f t="shared" si="12"/>
        <v>1.4250765845518072</v>
      </c>
      <c r="AR69">
        <f t="shared" si="12"/>
        <v>-0.32002733496528224</v>
      </c>
      <c r="AS69">
        <f t="shared" si="12"/>
        <v>0.28298105659609674</v>
      </c>
      <c r="AT69">
        <f t="shared" si="12"/>
        <v>0.45550663608699943</v>
      </c>
    </row>
    <row r="71" spans="1:48" x14ac:dyDescent="0.35">
      <c r="A71" t="s">
        <v>84</v>
      </c>
      <c r="B71" s="7">
        <f>B69-$B62-C62-'S4. PAIRS'!T$8</f>
        <v>-0.11042284684926665</v>
      </c>
      <c r="C71" s="7">
        <f>C69-$B62-D62-'S4. PAIRS'!T$9</f>
        <v>-0.27461572735022743</v>
      </c>
      <c r="D71" s="7">
        <f>D69-$B62-E62-'S4. PAIRS'!T$10</f>
        <v>8.687869213531485E-3</v>
      </c>
      <c r="E71" s="7">
        <f>E69-$B62-F62-'S4. PAIRS'!T$11</f>
        <v>2.3407359410775853E-2</v>
      </c>
      <c r="F71" s="7">
        <f>F69-$B62-G62-'S4. PAIRS'!T$12</f>
        <v>-2.4540013993707432E-2</v>
      </c>
      <c r="G71" s="7">
        <f>G69-$B62-H62-'S4. PAIRS'!T$13</f>
        <v>1.189758021266551E-3</v>
      </c>
      <c r="H71" s="7">
        <f>H69-$B62-I62-'S4. PAIRS'!T$14</f>
        <v>-2.5889786993071949E-2</v>
      </c>
      <c r="I71" s="7">
        <f>I69-$B62-J62-'S4. PAIRS'!T$15</f>
        <v>-1.3418663241676307E-2</v>
      </c>
      <c r="J71" s="7">
        <f>J69-$B62-K62-'S4. PAIRS'!T$16</f>
        <v>-3.29191494440152E-3</v>
      </c>
      <c r="K71" s="7">
        <f>K69-$C62-D62-'S4. PAIRS'!T$17</f>
        <v>0.56125830203686888</v>
      </c>
      <c r="L71" s="7">
        <f>L69-$C62-E62-'S4. PAIRS'!T$18</f>
        <v>-0.11678014552899135</v>
      </c>
      <c r="M71" s="7">
        <f>M69-$C62-F62-'S4. PAIRS'!T$19</f>
        <v>6.0121057552469825E-2</v>
      </c>
      <c r="N71" s="7">
        <f>N69-$C62-G62-'S4. PAIRS'!T$20</f>
        <v>-9.2518118086206469E-2</v>
      </c>
      <c r="O71" s="7">
        <f>O69-$C62-H62-'S4. PAIRS'!T$21</f>
        <v>-2.0305580009974272E-2</v>
      </c>
      <c r="P71" s="7">
        <f>P69-$C62-I62-'S4. PAIRS'!T$22</f>
        <v>-0.36324893432885119</v>
      </c>
      <c r="Q71" s="7">
        <f>Q69-$C62-J62-'S4. PAIRS'!T$23</f>
        <v>9.3353333351085505E-2</v>
      </c>
      <c r="R71" s="7">
        <f>R69-$C62-K62-'S4. PAIRS'!T$24</f>
        <v>-4.1056064116139927E-2</v>
      </c>
      <c r="S71" s="7">
        <f>S69-$D62-E62-'S4. PAIRS'!T$25</f>
        <v>-1.6308143590719553</v>
      </c>
      <c r="T71" s="7">
        <f>T69-$D62-F62-'S4. PAIRS'!T$26</f>
        <v>0.14628564219015291</v>
      </c>
      <c r="U71" s="7">
        <f>U69-$D62-G62-'S4. PAIRS'!T$27</f>
        <v>-0.29011960443833962</v>
      </c>
      <c r="V71" s="7">
        <f>V69-$D62-H62-'S4. PAIRS'!T$28</f>
        <v>-1.429557629871933</v>
      </c>
      <c r="W71" s="7">
        <f>W69-$D62-I62-'S4. PAIRS'!T$29</f>
        <v>-5.2620436812470299E-2</v>
      </c>
      <c r="X71" s="7">
        <f>X69-$D62-J62-'S4. PAIRS'!T$30</f>
        <v>4.476903772687893E-2</v>
      </c>
      <c r="Y71" s="7">
        <f>Y69-$D62-K62-'S4. PAIRS'!T$31</f>
        <v>-3.058983302420254E-2</v>
      </c>
      <c r="Z71" s="7">
        <f>Z69-$E62-F62-'S4. PAIRS'!T$32</f>
        <v>-5.1813457928018064E-3</v>
      </c>
      <c r="AA71" s="7">
        <f>AA69-$E62-G62-'S4. PAIRS'!T$33</f>
        <v>7.6286331790525463E-3</v>
      </c>
      <c r="AB71" s="7">
        <f>AB69-$E62-H62-'S4. PAIRS'!T$34</f>
        <v>-0.13806338527371764</v>
      </c>
      <c r="AC71" s="7">
        <f>AC69-$E62-I62-'S4. PAIRS'!T$35</f>
        <v>-2.6543642230620126E-4</v>
      </c>
      <c r="AD71" s="7">
        <f>AD69-$E62-J62-'S4. PAIRS'!T$36</f>
        <v>1.2235180249048008E-2</v>
      </c>
      <c r="AE71" s="7">
        <f>AE69-$E62-K62-'S4. PAIRS'!T$37</f>
        <v>-4.0882243539991023E-3</v>
      </c>
      <c r="AF71" s="7">
        <f>AF69-$F62-G62-'S4. PAIRS'!T$38</f>
        <v>-2.5295660954129158</v>
      </c>
      <c r="AG71" s="7">
        <f>AG69-$F62-H62-'S4. PAIRS'!T$39</f>
        <v>1.6191627539180797E-2</v>
      </c>
      <c r="AH71" s="7">
        <f>AH69-$F62-I62-'S4. PAIRS'!T$40</f>
        <v>-4.6918885295703101E-2</v>
      </c>
      <c r="AI71" s="7">
        <f>AI69-$F62-J62-'S4. PAIRS'!T$41</f>
        <v>-0.75173316327952544</v>
      </c>
      <c r="AJ71" s="7">
        <f>AJ69-$F62-K62-'S4. PAIRS'!T$42</f>
        <v>-0.3008468795752135</v>
      </c>
      <c r="AK71" s="7">
        <f>AK69-$G62-H62-'S4. PAIRS'!T$43</f>
        <v>3.1032854754481951E-2</v>
      </c>
      <c r="AL71" s="7">
        <f>AL69-$G62-I62-'S4. PAIRS'!T$44</f>
        <v>-3.5083428544283514E-2</v>
      </c>
      <c r="AM71" s="7">
        <f>AM69-$G62-J62-'S4. PAIRS'!T$45</f>
        <v>-0.96282171139888817</v>
      </c>
      <c r="AN71" s="7">
        <f>AN69-$G62-K62-'S4. PAIRS'!T$46</f>
        <v>-4.5112913005918624E-2</v>
      </c>
      <c r="AO71" s="7">
        <f>AO69-$H62-I62-'S4. PAIRS'!T$47</f>
        <v>-1.1751370404581719E-2</v>
      </c>
      <c r="AP71" s="7">
        <f>AP69-$H62-J62-'S4. PAIRS'!T$48</f>
        <v>9.7188670840679045E-3</v>
      </c>
      <c r="AQ71" s="7">
        <f>AQ69-$H62-K62-'S4. PAIRS'!T$49</f>
        <v>-3.539153712316917E-3</v>
      </c>
      <c r="AR71" s="7">
        <f>AR69-$I62-J62-'S4. PAIRS'!T$50</f>
        <v>-1.6285063793546537</v>
      </c>
      <c r="AS71" s="7">
        <f>AS69-$I62-K62-'S4. PAIRS'!T$51</f>
        <v>-1.610189434429342E-3</v>
      </c>
      <c r="AT71" s="7">
        <f>AT69-J62-K62-'S4. PAIRS'!T$52</f>
        <v>-1.2555210133903604E-2</v>
      </c>
      <c r="AV71" s="7">
        <f>SUM(B71:AT71)</f>
        <v>-9.9815539077477151</v>
      </c>
    </row>
    <row r="73" spans="1:48" x14ac:dyDescent="0.35">
      <c r="A73" s="30" t="s">
        <v>89</v>
      </c>
      <c r="B73" s="30"/>
      <c r="C73" s="30"/>
      <c r="D73" s="30"/>
      <c r="E73" s="30"/>
    </row>
    <row r="75" spans="1:48" x14ac:dyDescent="0.35">
      <c r="B75" t="s">
        <v>24</v>
      </c>
      <c r="C75" t="s">
        <v>25</v>
      </c>
      <c r="D75" t="s">
        <v>26</v>
      </c>
      <c r="E75" t="s">
        <v>27</v>
      </c>
      <c r="F75" t="s">
        <v>28</v>
      </c>
      <c r="G75" t="s">
        <v>29</v>
      </c>
      <c r="H75" t="s">
        <v>30</v>
      </c>
      <c r="I75" t="s">
        <v>31</v>
      </c>
      <c r="J75" t="s">
        <v>32</v>
      </c>
      <c r="K75" t="s">
        <v>33</v>
      </c>
      <c r="M75" t="s">
        <v>34</v>
      </c>
    </row>
    <row r="76" spans="1:48" x14ac:dyDescent="0.35">
      <c r="A76" t="s">
        <v>34</v>
      </c>
      <c r="B76">
        <v>-1028.4953556</v>
      </c>
      <c r="C76">
        <v>-1216.5482428</v>
      </c>
      <c r="D76">
        <v>-1255.8111846700001</v>
      </c>
      <c r="E76">
        <v>-1253.8400458599999</v>
      </c>
      <c r="F76">
        <v>-1253.40089091</v>
      </c>
      <c r="G76">
        <v>-1202.1678205200001</v>
      </c>
      <c r="H76">
        <v>-1259.39464486</v>
      </c>
      <c r="I76">
        <v>-1259.3915485499999</v>
      </c>
      <c r="J76">
        <v>-1259.3900923599999</v>
      </c>
      <c r="K76">
        <v>-1105.8602413399999</v>
      </c>
    </row>
    <row r="77" spans="1:48" x14ac:dyDescent="0.35">
      <c r="A77" t="s">
        <v>35</v>
      </c>
      <c r="B77">
        <v>-704.887847738</v>
      </c>
      <c r="C77">
        <v>-704.88535991100002</v>
      </c>
      <c r="D77">
        <v>-704.88783788800004</v>
      </c>
      <c r="E77">
        <v>-704.88813274500001</v>
      </c>
      <c r="F77">
        <v>-704.88638348899997</v>
      </c>
      <c r="G77">
        <v>-704.88725682500001</v>
      </c>
      <c r="H77">
        <v>-704.88835139000003</v>
      </c>
      <c r="I77">
        <v>-704.88703122599998</v>
      </c>
      <c r="J77">
        <v>-704.88596550099999</v>
      </c>
      <c r="K77">
        <v>-704.88793948299997</v>
      </c>
    </row>
    <row r="78" spans="1:48" x14ac:dyDescent="0.35">
      <c r="A78" t="s">
        <v>36</v>
      </c>
      <c r="B78">
        <v>-323.60747599199999</v>
      </c>
      <c r="C78">
        <v>-511.634722372</v>
      </c>
      <c r="D78">
        <v>-550.91785975000005</v>
      </c>
      <c r="E78">
        <v>-548.95239116799996</v>
      </c>
      <c r="F78">
        <v>-548.50193257800004</v>
      </c>
      <c r="G78">
        <v>-497.26855479099999</v>
      </c>
      <c r="H78">
        <v>-554.50662152899997</v>
      </c>
      <c r="I78">
        <v>-554.50552401100003</v>
      </c>
      <c r="J78">
        <v>-554.50581873600004</v>
      </c>
      <c r="K78">
        <v>-400.97231062200001</v>
      </c>
    </row>
    <row r="79" spans="1:48" x14ac:dyDescent="0.35">
      <c r="A79" t="s">
        <v>37</v>
      </c>
      <c r="B79">
        <f t="shared" ref="B79:F79" si="13">627.5095*(B76-B77-B78)</f>
        <v>-1.99987277922682E-2</v>
      </c>
      <c r="C79">
        <f t="shared" si="13"/>
        <v>-17.670991942413657</v>
      </c>
      <c r="D79">
        <f t="shared" si="13"/>
        <v>-3.4431647068159847</v>
      </c>
      <c r="E79">
        <f t="shared" si="13"/>
        <v>0.29998279903591663</v>
      </c>
      <c r="F79">
        <f t="shared" si="13"/>
        <v>-7.8908334435326761</v>
      </c>
      <c r="G79">
        <f>627.5095*(G76-G77-G78)</f>
        <v>-7.5357013446403815</v>
      </c>
      <c r="H79">
        <f t="shared" ref="H79:K79" si="14">627.5095*(H76-H77-H78)</f>
        <v>0.20586013907672732</v>
      </c>
      <c r="I79">
        <f t="shared" si="14"/>
        <v>0.6317056560801827</v>
      </c>
      <c r="J79">
        <f t="shared" si="14"/>
        <v>1.0616688903932654</v>
      </c>
      <c r="K79">
        <f t="shared" si="14"/>
        <v>5.5001208146088628E-3</v>
      </c>
      <c r="M79" s="6">
        <f>SUM(B79:K79)</f>
        <v>-34.35597255979426</v>
      </c>
    </row>
    <row r="81" spans="1:48" x14ac:dyDescent="0.35">
      <c r="B81" t="s">
        <v>38</v>
      </c>
      <c r="C81" t="s">
        <v>39</v>
      </c>
      <c r="D81" t="s">
        <v>40</v>
      </c>
      <c r="E81" t="s">
        <v>41</v>
      </c>
      <c r="F81" t="s">
        <v>42</v>
      </c>
      <c r="G81" t="s">
        <v>43</v>
      </c>
      <c r="H81" t="s">
        <v>44</v>
      </c>
      <c r="I81" t="s">
        <v>45</v>
      </c>
      <c r="J81" t="s">
        <v>46</v>
      </c>
      <c r="K81" t="s">
        <v>47</v>
      </c>
      <c r="L81" t="s">
        <v>48</v>
      </c>
      <c r="M81" t="s">
        <v>49</v>
      </c>
      <c r="N81" t="s">
        <v>50</v>
      </c>
      <c r="O81" t="s">
        <v>51</v>
      </c>
      <c r="P81" t="s">
        <v>52</v>
      </c>
      <c r="Q81" t="s">
        <v>53</v>
      </c>
      <c r="R81" t="s">
        <v>54</v>
      </c>
      <c r="S81" t="s">
        <v>55</v>
      </c>
      <c r="T81" t="s">
        <v>56</v>
      </c>
      <c r="U81" t="s">
        <v>57</v>
      </c>
      <c r="V81" t="s">
        <v>58</v>
      </c>
      <c r="W81" t="s">
        <v>59</v>
      </c>
      <c r="X81" t="s">
        <v>60</v>
      </c>
      <c r="Y81" t="s">
        <v>61</v>
      </c>
      <c r="Z81" t="s">
        <v>62</v>
      </c>
      <c r="AA81" t="s">
        <v>63</v>
      </c>
      <c r="AB81" t="s">
        <v>64</v>
      </c>
      <c r="AC81" t="s">
        <v>65</v>
      </c>
      <c r="AD81" t="s">
        <v>66</v>
      </c>
      <c r="AE81" t="s">
        <v>67</v>
      </c>
      <c r="AF81" t="s">
        <v>68</v>
      </c>
      <c r="AG81" t="s">
        <v>69</v>
      </c>
      <c r="AH81" t="s">
        <v>70</v>
      </c>
      <c r="AI81" t="s">
        <v>71</v>
      </c>
      <c r="AJ81" t="s">
        <v>72</v>
      </c>
      <c r="AK81" t="s">
        <v>73</v>
      </c>
      <c r="AL81" t="s">
        <v>74</v>
      </c>
      <c r="AM81" t="s">
        <v>75</v>
      </c>
      <c r="AN81" t="s">
        <v>76</v>
      </c>
      <c r="AO81" t="s">
        <v>77</v>
      </c>
      <c r="AP81" t="s">
        <v>78</v>
      </c>
      <c r="AQ81" t="s">
        <v>79</v>
      </c>
      <c r="AR81" t="s">
        <v>80</v>
      </c>
      <c r="AS81" t="s">
        <v>81</v>
      </c>
      <c r="AT81" t="s">
        <v>82</v>
      </c>
    </row>
    <row r="82" spans="1:48" x14ac:dyDescent="0.35">
      <c r="A82" t="s">
        <v>34</v>
      </c>
      <c r="B82">
        <v>-1540.15595719</v>
      </c>
      <c r="C82">
        <v>-1579.4129636299999</v>
      </c>
      <c r="D82">
        <v>-1501.06493043</v>
      </c>
      <c r="E82">
        <v>-1577.00848722</v>
      </c>
      <c r="F82">
        <v>-1525.77540514</v>
      </c>
      <c r="G82" s="7">
        <v>-1583.0022767800001</v>
      </c>
      <c r="H82" s="7">
        <v>-1582.9992337399999</v>
      </c>
      <c r="I82" s="7">
        <v>-1582.99765501</v>
      </c>
      <c r="J82">
        <v>-1429.46779309</v>
      </c>
      <c r="K82">
        <v>-1767.4695724000001</v>
      </c>
      <c r="L82">
        <v>-1765.5012408099999</v>
      </c>
      <c r="M82">
        <v>-1765.06119685</v>
      </c>
      <c r="N82">
        <v>-1713.8289705</v>
      </c>
      <c r="O82">
        <v>-1771.0551110900001</v>
      </c>
      <c r="P82">
        <v>-1771.05201635</v>
      </c>
      <c r="Q82">
        <v>-1771.0503968999999</v>
      </c>
      <c r="R82">
        <v>-1617.5207792199999</v>
      </c>
      <c r="S82">
        <v>-1804.7860253399999</v>
      </c>
      <c r="T82">
        <v>-1804.32390313</v>
      </c>
      <c r="U82">
        <v>-1753.0924272899999</v>
      </c>
      <c r="V82">
        <v>-1810.31385243</v>
      </c>
      <c r="W82">
        <v>-1810.3148937399999</v>
      </c>
      <c r="X82">
        <v>-1810.3135571</v>
      </c>
      <c r="Y82">
        <v>-1656.7836668499999</v>
      </c>
      <c r="Z82" s="7">
        <v>-1802.35317751</v>
      </c>
      <c r="AA82">
        <v>-1751.11939209</v>
      </c>
      <c r="AB82">
        <v>-1808.34616325</v>
      </c>
      <c r="AC82">
        <v>-1808.3439057099999</v>
      </c>
      <c r="AD82">
        <v>-1808.34239923</v>
      </c>
      <c r="AE82">
        <v>-1654.81248347</v>
      </c>
      <c r="AF82">
        <v>-1750.68566371</v>
      </c>
      <c r="AG82">
        <v>-1807.9077360700001</v>
      </c>
      <c r="AH82">
        <v>-1807.9047713499999</v>
      </c>
      <c r="AI82">
        <v>-1807.90193118</v>
      </c>
      <c r="AJ82" s="7">
        <v>-1654.3786344</v>
      </c>
      <c r="AK82">
        <v>-1756.67475747</v>
      </c>
      <c r="AL82">
        <v>-1756.67155325</v>
      </c>
      <c r="AM82">
        <v>-1756.6695822300001</v>
      </c>
      <c r="AN82">
        <v>-1603.1403588999999</v>
      </c>
      <c r="AO82">
        <v>-1813.8983053300001</v>
      </c>
      <c r="AP82">
        <v>-1813.8969516</v>
      </c>
      <c r="AQ82">
        <v>-1660.36725557</v>
      </c>
      <c r="AR82" s="7">
        <v>-1813.89359511</v>
      </c>
      <c r="AS82">
        <v>-1660.3639447099999</v>
      </c>
      <c r="AT82">
        <v>-1660.36271175</v>
      </c>
    </row>
    <row r="83" spans="1:48" x14ac:dyDescent="0.35">
      <c r="A83" t="s">
        <v>35</v>
      </c>
      <c r="B83">
        <v>-704.88544646599996</v>
      </c>
      <c r="C83">
        <v>-704.88788593200002</v>
      </c>
      <c r="D83">
        <v>-704.88819664899995</v>
      </c>
      <c r="E83">
        <v>-704.88646677099996</v>
      </c>
      <c r="F83">
        <v>-704.88736911299998</v>
      </c>
      <c r="G83">
        <v>-704.88841156499996</v>
      </c>
      <c r="H83">
        <v>-704.88709844300001</v>
      </c>
      <c r="I83">
        <v>-704.88601051399996</v>
      </c>
      <c r="J83">
        <v>-704.88798246099998</v>
      </c>
      <c r="K83">
        <v>-704.88547118700001</v>
      </c>
      <c r="L83">
        <v>-704.88562919499998</v>
      </c>
      <c r="M83">
        <v>-704.88398578600004</v>
      </c>
      <c r="N83">
        <v>-704.884793253</v>
      </c>
      <c r="O83">
        <v>-704.88596183499999</v>
      </c>
      <c r="P83">
        <v>-704.88458411700003</v>
      </c>
      <c r="Q83">
        <v>-704.88364084399996</v>
      </c>
      <c r="R83">
        <v>-704.885569573</v>
      </c>
      <c r="S83">
        <v>-704.88810033599998</v>
      </c>
      <c r="T83">
        <v>-704.88636645700001</v>
      </c>
      <c r="U83">
        <v>-704.88730316500005</v>
      </c>
      <c r="V83">
        <v>-704.88841647200002</v>
      </c>
      <c r="W83">
        <v>-704.88694529099996</v>
      </c>
      <c r="X83" s="8">
        <v>-704.88610301100005</v>
      </c>
      <c r="Y83">
        <v>-704.88790824299997</v>
      </c>
      <c r="Z83" s="8">
        <v>-704.88668539000003</v>
      </c>
      <c r="AA83">
        <v>-704.88755599199999</v>
      </c>
      <c r="AB83">
        <v>-704.88861612200003</v>
      </c>
      <c r="AC83">
        <v>-704.88737820799997</v>
      </c>
      <c r="AD83" s="8">
        <v>-704.886370081</v>
      </c>
      <c r="AE83">
        <v>-704.88823833799995</v>
      </c>
      <c r="AF83">
        <v>-704.88583541499997</v>
      </c>
      <c r="AG83">
        <v>-704.88690068400001</v>
      </c>
      <c r="AH83">
        <v>-704.88551205399995</v>
      </c>
      <c r="AI83">
        <v>-704.88454055600005</v>
      </c>
      <c r="AJ83" s="8">
        <v>-704.88658706499996</v>
      </c>
      <c r="AK83">
        <v>-704.88778364300003</v>
      </c>
      <c r="AL83" s="8">
        <v>-704.88641054000004</v>
      </c>
      <c r="AM83">
        <v>-704.88541852699996</v>
      </c>
      <c r="AN83">
        <v>-704.88737579799999</v>
      </c>
      <c r="AO83">
        <v>-704.88744389199996</v>
      </c>
      <c r="AP83" s="8">
        <v>-704.88644359199998</v>
      </c>
      <c r="AQ83">
        <v>-704.88846556800002</v>
      </c>
      <c r="AR83" s="8">
        <v>-704.88494819899995</v>
      </c>
      <c r="AS83">
        <v>-704.88708555999995</v>
      </c>
      <c r="AT83" s="8">
        <v>-704.88620586699994</v>
      </c>
    </row>
    <row r="84" spans="1:48" x14ac:dyDescent="0.35">
      <c r="A84" t="s">
        <v>36</v>
      </c>
      <c r="B84">
        <v>-323.60751093699997</v>
      </c>
      <c r="C84">
        <v>-323.60758733500001</v>
      </c>
      <c r="D84">
        <v>-247.7235105</v>
      </c>
      <c r="E84">
        <v>-323.60747939399999</v>
      </c>
      <c r="F84">
        <v>-323.60747798900002</v>
      </c>
      <c r="G84">
        <v>-323.60752026300003</v>
      </c>
      <c r="H84">
        <v>-323.60750622299997</v>
      </c>
      <c r="I84">
        <v>-323.60747283299997</v>
      </c>
      <c r="J84">
        <v>-323.607469799</v>
      </c>
      <c r="K84">
        <v>-511.63471412199999</v>
      </c>
      <c r="L84">
        <v>-511.63463290300001</v>
      </c>
      <c r="M84">
        <v>-511.63469333199998</v>
      </c>
      <c r="N84">
        <v>-511.63467457299998</v>
      </c>
      <c r="O84">
        <v>-511.63471138900002</v>
      </c>
      <c r="P84">
        <v>-511.63465133800003</v>
      </c>
      <c r="Q84">
        <v>-511.63473070200001</v>
      </c>
      <c r="R84">
        <v>-511.63468019300001</v>
      </c>
      <c r="S84">
        <v>-550.91307572300002</v>
      </c>
      <c r="T84">
        <v>-550.91784288199995</v>
      </c>
      <c r="U84">
        <v>-550.91778712300004</v>
      </c>
      <c r="V84">
        <v>-550.91612689700003</v>
      </c>
      <c r="W84">
        <v>-550.91791845800003</v>
      </c>
      <c r="X84">
        <v>-550.91792519399996</v>
      </c>
      <c r="Y84">
        <v>-550.91788619500005</v>
      </c>
      <c r="Z84">
        <v>-548.95243982500006</v>
      </c>
      <c r="AA84">
        <v>-548.95235448699998</v>
      </c>
      <c r="AB84">
        <v>-548.95236030700005</v>
      </c>
      <c r="AC84">
        <v>-548.95237187199996</v>
      </c>
      <c r="AD84">
        <v>-548.95236679899995</v>
      </c>
      <c r="AE84">
        <v>-548.95241951200001</v>
      </c>
      <c r="AF84">
        <v>-548.50108544</v>
      </c>
      <c r="AG84">
        <v>-548.50198897400003</v>
      </c>
      <c r="AH84">
        <v>-548.50201230000005</v>
      </c>
      <c r="AI84">
        <v>-548.50225791800005</v>
      </c>
      <c r="AJ84">
        <v>-548.50157111800002</v>
      </c>
      <c r="AK84">
        <v>-497.268647574</v>
      </c>
      <c r="AL84">
        <v>-497.26852089400001</v>
      </c>
      <c r="AM84">
        <v>-497.267983792</v>
      </c>
      <c r="AN84">
        <v>-497.26855145899998</v>
      </c>
      <c r="AO84">
        <v>-554.50664409000001</v>
      </c>
      <c r="AP84">
        <v>-554.50668101999997</v>
      </c>
      <c r="AQ84">
        <v>-554.506732242</v>
      </c>
      <c r="AR84" s="8">
        <v>-554.50584822999997</v>
      </c>
      <c r="AS84" s="8">
        <v>-554.50552655700005</v>
      </c>
      <c r="AT84" s="8">
        <v>-554.50584077899998</v>
      </c>
    </row>
    <row r="85" spans="1:48" x14ac:dyDescent="0.35">
      <c r="A85" t="s">
        <v>83</v>
      </c>
      <c r="B85">
        <v>-511.63466469700001</v>
      </c>
      <c r="C85">
        <v>-550.91660979599999</v>
      </c>
      <c r="D85">
        <v>-548.28785752800002</v>
      </c>
      <c r="E85">
        <v>-548.50197508799999</v>
      </c>
      <c r="F85">
        <v>-497.268488601</v>
      </c>
      <c r="G85">
        <v>-554.50665670000001</v>
      </c>
      <c r="H85">
        <v>-554.50556825700005</v>
      </c>
      <c r="I85">
        <v>-554.50582498200004</v>
      </c>
      <c r="J85">
        <v>-400.97231927899998</v>
      </c>
      <c r="K85">
        <v>-550.91794354599995</v>
      </c>
      <c r="L85">
        <v>-548.95236219900005</v>
      </c>
      <c r="M85">
        <v>-548.501937881</v>
      </c>
      <c r="N85">
        <v>-497.26852416100002</v>
      </c>
      <c r="O85">
        <v>-554.506617248</v>
      </c>
      <c r="P85">
        <v>-554.50553031000004</v>
      </c>
      <c r="Q85">
        <v>-554.50585660900003</v>
      </c>
      <c r="R85">
        <v>-400.97232117800002</v>
      </c>
      <c r="S85">
        <v>-548.94953330999999</v>
      </c>
      <c r="T85">
        <v>-548.50193894799997</v>
      </c>
      <c r="U85">
        <v>-497.26856424499999</v>
      </c>
      <c r="V85" s="8">
        <v>-554.50574988999995</v>
      </c>
      <c r="W85">
        <v>-554.50554839599999</v>
      </c>
      <c r="X85" s="8">
        <v>-554.50585521400001</v>
      </c>
      <c r="Y85">
        <v>-400.97232132099998</v>
      </c>
      <c r="Z85">
        <v>-548.501935742</v>
      </c>
      <c r="AA85">
        <v>-497.26862105800001</v>
      </c>
      <c r="AB85">
        <v>-554.50684065400003</v>
      </c>
      <c r="AC85">
        <v>-554.50561294600004</v>
      </c>
      <c r="AD85" s="8">
        <v>-554.50583955599996</v>
      </c>
      <c r="AE85">
        <v>-400.97235300900002</v>
      </c>
      <c r="AF85">
        <v>-497.26827816000002</v>
      </c>
      <c r="AG85">
        <v>-554.50665225</v>
      </c>
      <c r="AH85" s="8">
        <v>-554.50563054099996</v>
      </c>
      <c r="AI85" s="8">
        <v>-554.50612312199996</v>
      </c>
      <c r="AJ85">
        <v>-400.972327732</v>
      </c>
      <c r="AK85">
        <v>-554.50666949200001</v>
      </c>
      <c r="AL85" s="8">
        <v>-554.50556586599998</v>
      </c>
      <c r="AM85">
        <v>-554.50669311700005</v>
      </c>
      <c r="AN85">
        <v>-400.97237160999998</v>
      </c>
      <c r="AO85" s="8">
        <v>-554.50554103100001</v>
      </c>
      <c r="AP85" s="8">
        <v>-554.50584362400002</v>
      </c>
      <c r="AQ85">
        <v>-400.972399118</v>
      </c>
      <c r="AR85" s="8">
        <v>-554.50620035300005</v>
      </c>
      <c r="AS85">
        <v>-400.97235009100001</v>
      </c>
      <c r="AT85">
        <v>-400.97237224999998</v>
      </c>
    </row>
    <row r="86" spans="1:48" x14ac:dyDescent="0.35">
      <c r="A86" t="s">
        <v>37</v>
      </c>
      <c r="B86">
        <f>627.5095*(B82-B83-B84-B85)</f>
        <v>-17.780538158380992</v>
      </c>
      <c r="C86">
        <f t="shared" ref="C86:AT86" si="15">627.5095*(C82-C83-C84-C85)</f>
        <v>-0.55256415779471224</v>
      </c>
      <c r="D86">
        <f>627.5095*(D82-D83-D84-D85)</f>
        <v>-103.7685809821912</v>
      </c>
      <c r="E86">
        <f>627.5095*(E82-E83-E84-E85)</f>
        <v>-7.8852636692581255</v>
      </c>
      <c r="F86">
        <f t="shared" si="15"/>
        <v>-7.5736863771387259</v>
      </c>
      <c r="G86">
        <f t="shared" si="15"/>
        <v>0.19562483157123625</v>
      </c>
      <c r="H86">
        <f t="shared" si="15"/>
        <v>0.58934625481865888</v>
      </c>
      <c r="I86">
        <f t="shared" si="15"/>
        <v>1.0374733790031121</v>
      </c>
      <c r="J86">
        <f t="shared" si="15"/>
        <v>-1.3523457254360608E-2</v>
      </c>
      <c r="K86">
        <f t="shared" si="15"/>
        <v>-19.731123201178693</v>
      </c>
      <c r="L86">
        <f>627.5095*(L82-L83-L84-L85)</f>
        <v>-17.957133764357483</v>
      </c>
      <c r="M86">
        <f>627.5095*(M82-M83-M84-M85)</f>
        <v>-25.464242011060222</v>
      </c>
      <c r="N86">
        <f t="shared" si="15"/>
        <v>-25.714406203354965</v>
      </c>
      <c r="O86">
        <f t="shared" si="15"/>
        <v>-17.45770209091992</v>
      </c>
      <c r="P86">
        <f t="shared" si="15"/>
        <v>-17.100000968015696</v>
      </c>
      <c r="Q86">
        <f t="shared" si="15"/>
        <v>-16.421136090474736</v>
      </c>
      <c r="R86">
        <f t="shared" si="15"/>
        <v>-17.700961168542285</v>
      </c>
      <c r="S86">
        <f t="shared" si="15"/>
        <v>-22.161107304181691</v>
      </c>
      <c r="T86">
        <f t="shared" si="15"/>
        <v>-11.141332653601344</v>
      </c>
      <c r="U86">
        <f t="shared" si="15"/>
        <v>-11.780083358598302</v>
      </c>
      <c r="V86">
        <f t="shared" si="15"/>
        <v>-2.2334136146284189</v>
      </c>
      <c r="W86">
        <f t="shared" si="15"/>
        <v>-2.8122434375196472</v>
      </c>
      <c r="X86">
        <f t="shared" si="15"/>
        <v>-2.3052697275466816</v>
      </c>
      <c r="Y86">
        <f t="shared" si="15"/>
        <v>-3.4833623378115925</v>
      </c>
      <c r="Z86">
        <f t="shared" si="15"/>
        <v>-7.6032521147882131</v>
      </c>
      <c r="AA86">
        <f t="shared" si="15"/>
        <v>-6.8151001827805979</v>
      </c>
      <c r="AB86">
        <f t="shared" si="15"/>
        <v>1.0377959189707626</v>
      </c>
      <c r="AC86">
        <f t="shared" si="15"/>
        <v>0.91447963451968695</v>
      </c>
      <c r="AD86">
        <f t="shared" si="15"/>
        <v>1.3662174484206602</v>
      </c>
      <c r="AE86">
        <f t="shared" si="15"/>
        <v>0.33094160770340053</v>
      </c>
      <c r="AF86">
        <f>627.5095*(AF82-AF83-AF84-AF85)</f>
        <v>-19.116885527088591</v>
      </c>
      <c r="AG86">
        <f>627.5095*(AG82-AG83-AG84-AG85)</f>
        <v>-7.6519524995479928</v>
      </c>
      <c r="AH86">
        <f t="shared" si="15"/>
        <v>-7.289435868801581</v>
      </c>
      <c r="AI86">
        <f t="shared" si="15"/>
        <v>-5.6535995510196893</v>
      </c>
      <c r="AJ86">
        <f t="shared" si="15"/>
        <v>-11.388346748132715</v>
      </c>
      <c r="AK86">
        <f t="shared" si="15"/>
        <v>-7.3147282668260694</v>
      </c>
      <c r="AL86">
        <f t="shared" si="15"/>
        <v>-6.9377136565335222</v>
      </c>
      <c r="AM86">
        <f t="shared" si="15"/>
        <v>-5.9530533595769066</v>
      </c>
      <c r="AN86">
        <f t="shared" si="15"/>
        <v>-7.5677852777850916</v>
      </c>
      <c r="AO86">
        <f t="shared" si="15"/>
        <v>0.83062365742319921</v>
      </c>
      <c r="AP86">
        <f t="shared" si="15"/>
        <v>1.2654582480467476</v>
      </c>
      <c r="AQ86">
        <f t="shared" si="15"/>
        <v>0.2142053879099261</v>
      </c>
      <c r="AR86" s="15">
        <f t="shared" si="15"/>
        <v>2.1345814958097833</v>
      </c>
      <c r="AS86">
        <f t="shared" si="15"/>
        <v>0.63848966127304785</v>
      </c>
      <c r="AT86">
        <f t="shared" si="15"/>
        <v>1.0712503328163525</v>
      </c>
    </row>
    <row r="88" spans="1:48" x14ac:dyDescent="0.35">
      <c r="A88" t="s">
        <v>84</v>
      </c>
      <c r="B88" s="7">
        <f>B86-$B79-C79-'S4. PAIRS'!Z$8</f>
        <v>-0.10545108897482552</v>
      </c>
      <c r="C88" s="7">
        <f>C86-$B79-D79-'S4. PAIRS'!Z$9</f>
        <v>-0.16604277859760108</v>
      </c>
      <c r="D88" s="7">
        <f>D86-$B79-E79-'S4. PAIRS'!Z$10</f>
        <v>4.9322245876339821E-3</v>
      </c>
      <c r="E88" s="7">
        <f>E86-$B79-F79-'S4. PAIRS'!Z$11</f>
        <v>2.1895688924723152E-2</v>
      </c>
      <c r="F88" s="7">
        <f>F86-$B79-G79-'S4. PAIRS'!Z$12</f>
        <v>-2.5733536960817659E-2</v>
      </c>
      <c r="G88" s="7">
        <f>G86-$B79-H79-'S4. PAIRS'!Z$13</f>
        <v>1.5750488103473455E-3</v>
      </c>
      <c r="H88" s="7">
        <f>H86-$B79-I79-'S4. PAIRS'!Z$14</f>
        <v>-3.1930820876463428E-2</v>
      </c>
      <c r="I88" s="7">
        <f>I86-$B79-J79-'S4. PAIRS'!Z$15</f>
        <v>-1.0395949950782633E-2</v>
      </c>
      <c r="J88" s="7">
        <f>J86-$B79-K79-'S4. PAIRS'!Z$16</f>
        <v>-3.4563223712063395E-3</v>
      </c>
      <c r="K88" s="7">
        <f>K86-$C79-D79-'S4. PAIRS'!Z$17</f>
        <v>0.62064015354674162</v>
      </c>
      <c r="L88" s="7">
        <f>L86-$C79-E79-'S4. PAIRS'!Z$18</f>
        <v>-0.10820836573640086</v>
      </c>
      <c r="M88" s="7">
        <f>M86-$C79-F79-'S4. PAIRS'!Z$19</f>
        <v>6.38227361830008E-2</v>
      </c>
      <c r="N88" s="7">
        <f>N86-$C79-G79-'S4. PAIRS'!Z$20</f>
        <v>-8.263672601258415E-2</v>
      </c>
      <c r="O88" s="7">
        <f>O86-$C79-H79-'S4. PAIRS'!Z$21</f>
        <v>-1.3695394929551394E-2</v>
      </c>
      <c r="P88" s="7">
        <f>P86-$C79-I79-'S4. PAIRS'!Z$22</f>
        <v>-0.1134116744861348</v>
      </c>
      <c r="Q88" s="7">
        <f>Q86-$C79-J79-'S4. PAIRS'!Z$23</f>
        <v>0.15010215495052859</v>
      </c>
      <c r="R88" s="7">
        <f>R86-$C79-K79-'S4. PAIRS'!Z$24</f>
        <v>-3.7075143786279997E-2</v>
      </c>
      <c r="S88" s="7">
        <f>S86-$D79-E79-'S4. PAIRS'!Z$25</f>
        <v>-1.1269141905142241</v>
      </c>
      <c r="T88" s="7">
        <f>T86-$D79-F79-'S4. PAIRS'!Z$26</f>
        <v>0.14486056806239406</v>
      </c>
      <c r="U88" s="7">
        <f>U86-$D79-G79-'S4. PAIRS'!Z$27</f>
        <v>-0.27626168466191348</v>
      </c>
      <c r="V88" s="7">
        <f>V86-$D79-H79-'S4. PAIRS'!Z$28</f>
        <v>-0.65059369203243289</v>
      </c>
      <c r="W88" s="7">
        <f>W86-$D79-I79-'S4. PAIRS'!Z$29</f>
        <v>-5.5789359447739828E-2</v>
      </c>
      <c r="X88" s="7">
        <f>X86-$D79-J79-'S4. PAIRS'!Z$30</f>
        <v>6.6615153354643228E-2</v>
      </c>
      <c r="Y88" s="7">
        <f>Y86-$D79-K79-'S4. PAIRS'!Z$31</f>
        <v>-3.9699388513933662E-2</v>
      </c>
      <c r="Z88" s="7">
        <f>Z86-$E79-F79-'S4. PAIRS'!Z$32</f>
        <v>-7.4855609209577593E-3</v>
      </c>
      <c r="AA88" s="7">
        <f>AA86-$E79-G79-'S4. PAIRS'!Z$33</f>
        <v>8.0427892068790641E-3</v>
      </c>
      <c r="AB88" s="7">
        <f>AB86-$E79-H79-'S4. PAIRS'!Z$34</f>
        <v>-7.7572725145816923E-3</v>
      </c>
      <c r="AC88" s="7">
        <f>AC86-$E79-I79-'S4. PAIRS'!Z$35</f>
        <v>7.1724336389442853E-3</v>
      </c>
      <c r="AD88" s="7">
        <f>AD86-$E79-J79-'S4. PAIRS'!Z$36</f>
        <v>1.2035631199406038E-3</v>
      </c>
      <c r="AE88" s="7">
        <f>AE86-$E79-K79-'S4. PAIRS'!Z$37</f>
        <v>-4.6818484124093555E-3</v>
      </c>
      <c r="AF88" s="7">
        <f>AF86-$F79-G79-'S4. PAIRS'!Z$38</f>
        <v>-1.8708951013377448</v>
      </c>
      <c r="AG88" s="7">
        <f>AG86-$F79-H79-'S4. PAIRS'!Z$39</f>
        <v>2.001127784954454E-2</v>
      </c>
      <c r="AH88" s="7">
        <f>AH86-$F79-I79-'S4. PAIRS'!Z$40</f>
        <v>-3.8650192596627636E-2</v>
      </c>
      <c r="AI88" s="7">
        <f>AI86-$F79-J79-'S4. PAIRS'!Z$41</f>
        <v>-0.21148638917973939</v>
      </c>
      <c r="AJ88" s="7">
        <f>AJ86-$F79-K79-'S4. PAIRS'!Z$42</f>
        <v>-0.17905732578593314</v>
      </c>
      <c r="AK88" s="7">
        <f>AK86-$G79-H79-'S4. PAIRS'!Z$43</f>
        <v>2.5582934739695848E-2</v>
      </c>
      <c r="AL88" s="7">
        <f>AL86-$G79-I79-'S4. PAIRS'!Z$44</f>
        <v>-3.7944871922691345E-2</v>
      </c>
      <c r="AM88" s="7">
        <f>AM86-$G79-J79-'S4. PAIRS'!Z$45</f>
        <v>-0.31148755813977769</v>
      </c>
      <c r="AN88" s="7">
        <f>AN86-$G79-K79-'S4. PAIRS'!Z$46</f>
        <v>-3.4300296730496185E-2</v>
      </c>
      <c r="AO88" s="7">
        <f>AO86-$H79-I79-'S4. PAIRS'!Z$47</f>
        <v>-1.4329807066477393E-2</v>
      </c>
      <c r="AP88" s="7">
        <f>AP86-$H79-J79-'S4. PAIRS'!Z$48</f>
        <v>-1.0764925558394325E-2</v>
      </c>
      <c r="AQ88" s="7">
        <f>AQ86-$H79-K79-'S4. PAIRS'!Z$49</f>
        <v>-6.4909583591919997E-3</v>
      </c>
      <c r="AR88" s="7">
        <f>AR86-$I79-J79-'S4. PAIRS'!Z$50</f>
        <v>-0.73486068792778614</v>
      </c>
      <c r="AS88" s="7">
        <f>AS86-$I79-K79-'S4. PAIRS'!Z$51</f>
        <v>-6.3240407782526823E-3</v>
      </c>
      <c r="AT88" s="7">
        <f>AT86-J79-K79-'S4. PAIRS'!Z$52</f>
        <v>-4.3310707802164594E-3</v>
      </c>
      <c r="AV88" s="7">
        <f>SUM(B88:AT88)</f>
        <v>-5.1916872988891543</v>
      </c>
    </row>
    <row r="90" spans="1:48" x14ac:dyDescent="0.35">
      <c r="A90" s="30" t="s">
        <v>90</v>
      </c>
      <c r="B90" s="30"/>
      <c r="C90" s="30"/>
      <c r="D90" s="30"/>
      <c r="E90" s="30"/>
    </row>
    <row r="92" spans="1:48" x14ac:dyDescent="0.35">
      <c r="B92" t="s">
        <v>24</v>
      </c>
      <c r="C92" t="s">
        <v>25</v>
      </c>
      <c r="D92" t="s">
        <v>26</v>
      </c>
      <c r="E92" t="s">
        <v>27</v>
      </c>
      <c r="F92" t="s">
        <v>28</v>
      </c>
      <c r="G92" t="s">
        <v>29</v>
      </c>
      <c r="H92" t="s">
        <v>30</v>
      </c>
      <c r="I92" t="s">
        <v>31</v>
      </c>
      <c r="J92" t="s">
        <v>32</v>
      </c>
      <c r="K92" t="s">
        <v>33</v>
      </c>
      <c r="M92" t="s">
        <v>34</v>
      </c>
    </row>
    <row r="93" spans="1:48" x14ac:dyDescent="0.35">
      <c r="A93" t="s">
        <v>34</v>
      </c>
      <c r="B93">
        <v>-1028.3948880400001</v>
      </c>
      <c r="C93">
        <v>-1216.4511702699999</v>
      </c>
      <c r="D93">
        <v>-1255.70395063</v>
      </c>
      <c r="E93">
        <v>-1253.72569944</v>
      </c>
      <c r="F93">
        <v>-1253.29744523</v>
      </c>
      <c r="G93">
        <v>-1202.0136423700001</v>
      </c>
      <c r="H93">
        <v>-1259.29993612</v>
      </c>
      <c r="I93">
        <v>-1259.3001037700001</v>
      </c>
      <c r="J93">
        <v>-1259.3013796299999</v>
      </c>
      <c r="K93">
        <v>-1105.74600794</v>
      </c>
    </row>
    <row r="94" spans="1:48" x14ac:dyDescent="0.35">
      <c r="A94" t="s">
        <v>35</v>
      </c>
      <c r="B94">
        <v>-704.83863201300005</v>
      </c>
      <c r="C94">
        <v>-704.83601346499995</v>
      </c>
      <c r="D94">
        <v>-704.83858451000003</v>
      </c>
      <c r="E94">
        <v>-704.83893281099995</v>
      </c>
      <c r="F94">
        <v>-704.83710642200003</v>
      </c>
      <c r="G94">
        <v>-704.83805811399998</v>
      </c>
      <c r="H94">
        <v>-704.83924675499998</v>
      </c>
      <c r="I94" s="5">
        <v>-704.83772491299999</v>
      </c>
      <c r="J94">
        <v>-704.836904033</v>
      </c>
      <c r="K94">
        <v>-704.83874181500005</v>
      </c>
    </row>
    <row r="95" spans="1:48" x14ac:dyDescent="0.35">
      <c r="A95" t="s">
        <v>36</v>
      </c>
      <c r="B95">
        <v>-323.556335671</v>
      </c>
      <c r="C95">
        <v>-511.58785984000002</v>
      </c>
      <c r="D95">
        <v>-550.85679261500002</v>
      </c>
      <c r="E95">
        <v>-548.88730777599994</v>
      </c>
      <c r="F95">
        <v>-548.44775370399998</v>
      </c>
      <c r="G95">
        <v>-497.16235324799999</v>
      </c>
      <c r="H95">
        <v>-554.45995539199998</v>
      </c>
      <c r="I95">
        <v>-554.45833378700002</v>
      </c>
      <c r="J95">
        <v>-554.45921371999998</v>
      </c>
      <c r="K95">
        <v>-400.90734320399997</v>
      </c>
    </row>
    <row r="96" spans="1:48" x14ac:dyDescent="0.35">
      <c r="A96" t="s">
        <v>37</v>
      </c>
      <c r="B96">
        <f t="shared" ref="B96:F96" si="16">627.5095*(B93-B94-B95)</f>
        <v>4.9977366606533312E-2</v>
      </c>
      <c r="C96">
        <f t="shared" si="16"/>
        <v>-17.129104858634971</v>
      </c>
      <c r="D96">
        <f t="shared" si="16"/>
        <v>-5.3799558357714323</v>
      </c>
      <c r="E96">
        <f t="shared" si="16"/>
        <v>0.33957488334736186</v>
      </c>
      <c r="F96">
        <f t="shared" si="16"/>
        <v>-7.8972723184764435</v>
      </c>
      <c r="G96">
        <f>627.5095*(G93-G94-G95)</f>
        <v>-8.3025832146417589</v>
      </c>
      <c r="H96">
        <f t="shared" ref="H96:K96" si="17">627.5095*(H93-H94-H95)</f>
        <v>-0.46057503025854751</v>
      </c>
      <c r="I96">
        <f t="shared" si="17"/>
        <v>-2.5383198532118763</v>
      </c>
      <c r="J96">
        <f t="shared" si="17"/>
        <v>-3.3018778053017681</v>
      </c>
      <c r="K96">
        <f t="shared" si="17"/>
        <v>4.8367804746307343E-2</v>
      </c>
      <c r="M96" s="6">
        <f>SUM(B96:K96)</f>
        <v>-44.571768861596595</v>
      </c>
    </row>
    <row r="98" spans="1:48" x14ac:dyDescent="0.35">
      <c r="B98" s="14" t="s">
        <v>38</v>
      </c>
      <c r="C98" s="14" t="s">
        <v>39</v>
      </c>
      <c r="D98" s="14" t="s">
        <v>40</v>
      </c>
      <c r="E98" s="14" t="s">
        <v>41</v>
      </c>
      <c r="F98" s="14" t="s">
        <v>42</v>
      </c>
      <c r="G98" s="14" t="s">
        <v>43</v>
      </c>
      <c r="H98" s="14" t="s">
        <v>44</v>
      </c>
      <c r="I98" s="14" t="s">
        <v>45</v>
      </c>
      <c r="J98" s="14" t="s">
        <v>46</v>
      </c>
      <c r="K98" s="14" t="s">
        <v>47</v>
      </c>
      <c r="L98" s="14" t="s">
        <v>48</v>
      </c>
      <c r="M98" s="14" t="s">
        <v>49</v>
      </c>
      <c r="N98" s="14" t="s">
        <v>50</v>
      </c>
      <c r="O98" s="14" t="s">
        <v>51</v>
      </c>
      <c r="P98" s="14" t="s">
        <v>52</v>
      </c>
      <c r="Q98" s="14" t="s">
        <v>53</v>
      </c>
      <c r="R98" s="14" t="s">
        <v>54</v>
      </c>
      <c r="S98" s="14" t="s">
        <v>55</v>
      </c>
      <c r="T98" s="14" t="s">
        <v>56</v>
      </c>
      <c r="U98" s="14" t="s">
        <v>57</v>
      </c>
      <c r="V98" s="14" t="s">
        <v>58</v>
      </c>
      <c r="W98" s="14" t="s">
        <v>59</v>
      </c>
      <c r="X98" s="14" t="s">
        <v>60</v>
      </c>
      <c r="Y98" s="14" t="s">
        <v>61</v>
      </c>
      <c r="Z98" s="14" t="s">
        <v>62</v>
      </c>
      <c r="AA98" s="14" t="s">
        <v>63</v>
      </c>
      <c r="AB98" s="14" t="s">
        <v>64</v>
      </c>
      <c r="AC98" s="14" t="s">
        <v>65</v>
      </c>
      <c r="AD98" s="14" t="s">
        <v>66</v>
      </c>
      <c r="AE98" s="14" t="s">
        <v>67</v>
      </c>
      <c r="AF98" s="14" t="s">
        <v>68</v>
      </c>
      <c r="AG98" s="14" t="s">
        <v>69</v>
      </c>
      <c r="AH98" s="14" t="s">
        <v>70</v>
      </c>
      <c r="AI98" s="14" t="s">
        <v>71</v>
      </c>
      <c r="AJ98" s="14" t="s">
        <v>72</v>
      </c>
      <c r="AK98" s="14" t="s">
        <v>73</v>
      </c>
      <c r="AL98" s="14" t="s">
        <v>74</v>
      </c>
      <c r="AM98" s="14" t="s">
        <v>75</v>
      </c>
      <c r="AN98" s="14" t="s">
        <v>76</v>
      </c>
      <c r="AO98" s="14" t="s">
        <v>77</v>
      </c>
      <c r="AP98" t="s">
        <v>78</v>
      </c>
      <c r="AQ98" s="14" t="s">
        <v>79</v>
      </c>
      <c r="AR98" s="14" t="s">
        <v>80</v>
      </c>
      <c r="AS98" s="14" t="s">
        <v>81</v>
      </c>
      <c r="AT98" s="14" t="s">
        <v>82</v>
      </c>
    </row>
    <row r="99" spans="1:48" x14ac:dyDescent="0.35">
      <c r="A99" t="s">
        <v>34</v>
      </c>
      <c r="B99">
        <v>-1540.00761762</v>
      </c>
      <c r="C99">
        <v>-1579.2583197700001</v>
      </c>
      <c r="D99">
        <v>-1500.91664001</v>
      </c>
      <c r="E99">
        <v>-1576.85377821</v>
      </c>
      <c r="F99">
        <v>-1525.5699904600001</v>
      </c>
      <c r="G99">
        <v>-1582.85631571</v>
      </c>
      <c r="H99">
        <v>-1582.85654965</v>
      </c>
      <c r="I99">
        <v>-1582.85767676</v>
      </c>
      <c r="J99">
        <v>-1429.30229678</v>
      </c>
      <c r="K99">
        <v>-1767.3144872099999</v>
      </c>
      <c r="L99">
        <v>-1765.33906723</v>
      </c>
      <c r="M99">
        <v>-1764.9098846100001</v>
      </c>
      <c r="N99">
        <v>-1713.62697095</v>
      </c>
      <c r="O99" s="7">
        <v>-1770.9125598600001</v>
      </c>
      <c r="P99" s="7">
        <v>-1770.9127505500001</v>
      </c>
      <c r="Q99" s="7">
        <v>-1770.91390948</v>
      </c>
      <c r="R99">
        <v>-1617.35869654</v>
      </c>
      <c r="S99">
        <v>-1804.61574488</v>
      </c>
      <c r="T99">
        <v>-1804.16242547</v>
      </c>
      <c r="U99" s="7">
        <v>-1752.8802457100001</v>
      </c>
      <c r="V99">
        <v>-1810.16837592</v>
      </c>
      <c r="W99">
        <v>-1810.16546075</v>
      </c>
      <c r="X99">
        <v>-1810.1668354400001</v>
      </c>
      <c r="Y99">
        <v>-1656.6113975200001</v>
      </c>
      <c r="Z99" s="7">
        <v>-1802.18460596</v>
      </c>
      <c r="AA99">
        <v>-1750.9001185300001</v>
      </c>
      <c r="AB99">
        <v>-1808.1868647599999</v>
      </c>
      <c r="AC99">
        <v>-1808.1873820799999</v>
      </c>
      <c r="AD99">
        <v>-1808.1885368200001</v>
      </c>
      <c r="AE99">
        <v>-1654.63314386</v>
      </c>
      <c r="AF99">
        <v>-1750.4780526300001</v>
      </c>
      <c r="AG99">
        <v>-1807.75876105</v>
      </c>
      <c r="AH99">
        <v>-1807.7591305200001</v>
      </c>
      <c r="AI99">
        <v>-1807.7609605600001</v>
      </c>
      <c r="AJ99" s="7">
        <v>-1654.2113782700001</v>
      </c>
      <c r="AK99">
        <v>-1756.47504486</v>
      </c>
      <c r="AL99">
        <v>-1756.4751233899999</v>
      </c>
      <c r="AM99">
        <v>-1756.4834979</v>
      </c>
      <c r="AN99">
        <v>-1602.9211402200001</v>
      </c>
      <c r="AO99">
        <v>-1813.7613022099999</v>
      </c>
      <c r="AP99">
        <v>-1813.76268418</v>
      </c>
      <c r="AQ99">
        <v>-1660.2075215699999</v>
      </c>
      <c r="AR99" s="7">
        <v>-1813.7653320500001</v>
      </c>
      <c r="AS99">
        <v>-1660.20745489</v>
      </c>
      <c r="AT99">
        <v>-1660.20894277</v>
      </c>
    </row>
    <row r="100" spans="1:48" x14ac:dyDescent="0.35">
      <c r="A100" t="s">
        <v>35</v>
      </c>
      <c r="B100">
        <v>-704.83609100000001</v>
      </c>
      <c r="C100">
        <v>-704.83864322900001</v>
      </c>
      <c r="D100">
        <v>-704.838994017</v>
      </c>
      <c r="E100">
        <v>-704.83718563499997</v>
      </c>
      <c r="F100">
        <v>-704.83817902800001</v>
      </c>
      <c r="G100">
        <v>-704.83929350300002</v>
      </c>
      <c r="H100">
        <v>-704.83781599500003</v>
      </c>
      <c r="I100">
        <v>-704.83692475400005</v>
      </c>
      <c r="J100">
        <v>-704.838779316</v>
      </c>
      <c r="K100">
        <v>-704.836105374</v>
      </c>
      <c r="L100">
        <v>-704.836318624</v>
      </c>
      <c r="M100">
        <v>-704.83458266800005</v>
      </c>
      <c r="N100">
        <v>-704.835475051</v>
      </c>
      <c r="O100">
        <v>-704.83674770599998</v>
      </c>
      <c r="P100">
        <v>-704.83516297400001</v>
      </c>
      <c r="Q100">
        <v>-704.83445592400005</v>
      </c>
      <c r="R100">
        <v>-704.83625360899998</v>
      </c>
      <c r="S100">
        <v>-704.83887089200005</v>
      </c>
      <c r="T100">
        <v>-704.83705114400004</v>
      </c>
      <c r="U100" s="8">
        <v>-704.83806937300005</v>
      </c>
      <c r="V100">
        <v>-704.83930458199995</v>
      </c>
      <c r="W100">
        <v>-704.83762527800002</v>
      </c>
      <c r="X100" s="8">
        <v>-704.83700216199998</v>
      </c>
      <c r="Y100">
        <v>-704.83866374299998</v>
      </c>
      <c r="Z100" s="8">
        <v>-704.83744126099998</v>
      </c>
      <c r="AA100">
        <v>-704.83841338399998</v>
      </c>
      <c r="AB100">
        <v>-704.83953289500005</v>
      </c>
      <c r="AC100">
        <v>-704.83810099899995</v>
      </c>
      <c r="AD100" s="8">
        <v>-704.83729616000005</v>
      </c>
      <c r="AE100">
        <v>-704.83907356199995</v>
      </c>
      <c r="AF100">
        <v>-704.83653710999999</v>
      </c>
      <c r="AG100">
        <v>-704.83771494699999</v>
      </c>
      <c r="AH100">
        <v>-704.83613259900005</v>
      </c>
      <c r="AI100">
        <v>-704.83537374399998</v>
      </c>
      <c r="AJ100" s="8">
        <v>-704.83729551299996</v>
      </c>
      <c r="AK100">
        <v>-704.83866644700004</v>
      </c>
      <c r="AL100" s="8">
        <v>-704.83710790700002</v>
      </c>
      <c r="AM100">
        <v>-704.836305509</v>
      </c>
      <c r="AN100">
        <v>-704.83817214099997</v>
      </c>
      <c r="AO100">
        <v>-704.83822328799999</v>
      </c>
      <c r="AP100" s="8">
        <v>-704.83742031199995</v>
      </c>
      <c r="AQ100">
        <v>-704.83935450000001</v>
      </c>
      <c r="AR100" s="8">
        <v>-704.83576852700003</v>
      </c>
      <c r="AS100">
        <v>-704.83777854000004</v>
      </c>
      <c r="AT100" s="8">
        <v>-704.83711101799997</v>
      </c>
    </row>
    <row r="101" spans="1:48" x14ac:dyDescent="0.35">
      <c r="A101" t="s">
        <v>36</v>
      </c>
      <c r="B101">
        <v>-323.556365884</v>
      </c>
      <c r="C101">
        <v>-323.55627334799999</v>
      </c>
      <c r="D101">
        <v>-247.67930436399999</v>
      </c>
      <c r="E101">
        <v>-323.55633767400002</v>
      </c>
      <c r="F101">
        <v>-323.55633759800003</v>
      </c>
      <c r="G101">
        <v>-323.55636275699999</v>
      </c>
      <c r="H101">
        <v>-323.55636265499999</v>
      </c>
      <c r="I101">
        <v>-323.55632516700001</v>
      </c>
      <c r="J101">
        <v>-323.55632345399999</v>
      </c>
      <c r="K101">
        <v>-511.58783674900002</v>
      </c>
      <c r="L101">
        <v>-511.58776783399998</v>
      </c>
      <c r="M101">
        <v>-511.58782898599998</v>
      </c>
      <c r="N101">
        <v>-511.58781371600003</v>
      </c>
      <c r="O101">
        <v>-511.58784433</v>
      </c>
      <c r="P101">
        <v>-511.58777116900001</v>
      </c>
      <c r="Q101">
        <v>-511.58785435999999</v>
      </c>
      <c r="R101">
        <v>-511.587814622</v>
      </c>
      <c r="S101">
        <v>-550.85194081999998</v>
      </c>
      <c r="T101">
        <v>-550.85677298099995</v>
      </c>
      <c r="U101" s="8">
        <v>-550.85671871299996</v>
      </c>
      <c r="V101">
        <v>-550.854904358</v>
      </c>
      <c r="W101">
        <v>-550.856843067</v>
      </c>
      <c r="X101">
        <v>-550.85684217300002</v>
      </c>
      <c r="Y101">
        <v>-550.85681591900004</v>
      </c>
      <c r="Z101">
        <v>-548.88734316700004</v>
      </c>
      <c r="AA101">
        <v>-548.88726795599996</v>
      </c>
      <c r="AB101">
        <v>-548.88737979999996</v>
      </c>
      <c r="AC101">
        <v>-548.88729373599995</v>
      </c>
      <c r="AD101">
        <v>-548.88727845799997</v>
      </c>
      <c r="AE101">
        <v>-548.88732585900004</v>
      </c>
      <c r="AF101">
        <v>-548.44693177600004</v>
      </c>
      <c r="AG101">
        <v>-548.44780350099995</v>
      </c>
      <c r="AH101">
        <v>-548.44783736500005</v>
      </c>
      <c r="AI101">
        <v>-548.44799909100004</v>
      </c>
      <c r="AJ101">
        <v>-548.44732538300002</v>
      </c>
      <c r="AK101">
        <v>-497.16244214300002</v>
      </c>
      <c r="AL101">
        <v>-497.162324646</v>
      </c>
      <c r="AM101">
        <v>-497.16160518999999</v>
      </c>
      <c r="AN101">
        <v>-497.16234967600002</v>
      </c>
      <c r="AO101">
        <v>-554.45996710099996</v>
      </c>
      <c r="AP101">
        <v>-554.46001742199996</v>
      </c>
      <c r="AQ101">
        <v>-554.46006879200002</v>
      </c>
      <c r="AR101" s="8">
        <v>-554.45865205899997</v>
      </c>
      <c r="AS101" s="8">
        <v>-554.45831965399998</v>
      </c>
      <c r="AT101" s="8">
        <v>-554.45924874000002</v>
      </c>
    </row>
    <row r="102" spans="1:48" x14ac:dyDescent="0.35">
      <c r="A102" t="s">
        <v>83</v>
      </c>
      <c r="B102">
        <v>-511.58779096000001</v>
      </c>
      <c r="C102">
        <v>-550.85532465699998</v>
      </c>
      <c r="D102">
        <v>-548.23023687099999</v>
      </c>
      <c r="E102">
        <v>-548.44779056000004</v>
      </c>
      <c r="F102">
        <v>-497.16229098399998</v>
      </c>
      <c r="G102">
        <v>-554.45999286000006</v>
      </c>
      <c r="H102">
        <v>-554.45836728100005</v>
      </c>
      <c r="I102">
        <v>-554.45923814699995</v>
      </c>
      <c r="J102">
        <v>-400.90735028400002</v>
      </c>
      <c r="K102">
        <v>-550.85685922200003</v>
      </c>
      <c r="L102">
        <v>-548.88727786499999</v>
      </c>
      <c r="M102">
        <v>-548.44774585699997</v>
      </c>
      <c r="N102">
        <v>-497.162324426</v>
      </c>
      <c r="O102">
        <v>-554.45993839699997</v>
      </c>
      <c r="P102">
        <v>-554.458298087</v>
      </c>
      <c r="Q102">
        <v>-554.45926007699995</v>
      </c>
      <c r="R102">
        <v>-400.90735087299998</v>
      </c>
      <c r="S102">
        <v>-548.88422015599997</v>
      </c>
      <c r="T102">
        <v>-548.44775495800002</v>
      </c>
      <c r="U102" s="8">
        <v>-497.16236328299999</v>
      </c>
      <c r="V102" s="8">
        <v>-554.45920940600001</v>
      </c>
      <c r="W102">
        <v>-554.45836778199998</v>
      </c>
      <c r="X102" s="8">
        <v>-554.45925514700002</v>
      </c>
      <c r="Y102">
        <v>-400.90735208900003</v>
      </c>
      <c r="Z102">
        <v>-548.44775182599994</v>
      </c>
      <c r="AA102">
        <v>-497.16242219200001</v>
      </c>
      <c r="AB102">
        <v>-554.46011631900001</v>
      </c>
      <c r="AC102">
        <v>-554.45844197899999</v>
      </c>
      <c r="AD102" s="8">
        <v>-554.45924840400005</v>
      </c>
      <c r="AE102">
        <v>-400.90738528899999</v>
      </c>
      <c r="AF102">
        <v>-497.16206731699998</v>
      </c>
      <c r="AG102">
        <v>-554.45998849299997</v>
      </c>
      <c r="AH102" s="8">
        <v>-554.45845296699997</v>
      </c>
      <c r="AI102" s="8">
        <v>-554.45958929300002</v>
      </c>
      <c r="AJ102">
        <v>-400.907264231</v>
      </c>
      <c r="AK102">
        <v>-554.46000817200002</v>
      </c>
      <c r="AL102" s="8">
        <v>-554.45836577399996</v>
      </c>
      <c r="AM102">
        <v>-554.46031238800003</v>
      </c>
      <c r="AN102">
        <v>-400.90739318300001</v>
      </c>
      <c r="AO102" s="8">
        <v>-554.45833203699999</v>
      </c>
      <c r="AP102" s="8">
        <v>-554.45924801700005</v>
      </c>
      <c r="AQ102">
        <v>-400.90741672500002</v>
      </c>
      <c r="AR102" s="8">
        <v>-554.45973543599996</v>
      </c>
      <c r="AS102">
        <v>-400.90737994800003</v>
      </c>
      <c r="AT102">
        <v>-400.90740161899998</v>
      </c>
    </row>
    <row r="103" spans="1:48" x14ac:dyDescent="0.35">
      <c r="A103" t="s">
        <v>37</v>
      </c>
      <c r="B103">
        <f>627.5095*(B99-B100-B101-B102)</f>
        <v>-17.174794452872288</v>
      </c>
      <c r="C103">
        <f t="shared" ref="C103" si="18">627.5095*(C99-C100-C101-C102)</f>
        <v>-5.0693580861450673</v>
      </c>
      <c r="D103">
        <f>627.5095*(D99-D100-D101-D102)</f>
        <v>-105.4873326402178</v>
      </c>
      <c r="E103">
        <f t="shared" ref="E103:AT103" si="19">627.5095*(E99-E100-E101-E102)</f>
        <v>-7.8214923887023264</v>
      </c>
      <c r="F103">
        <f t="shared" si="19"/>
        <v>-8.2723636121238862</v>
      </c>
      <c r="G103">
        <f t="shared" si="19"/>
        <v>-0.41829155755694347</v>
      </c>
      <c r="H103">
        <f t="shared" si="19"/>
        <v>-2.5123717078460812</v>
      </c>
      <c r="I103">
        <f t="shared" si="19"/>
        <v>-3.2559535226035008</v>
      </c>
      <c r="J103">
        <f t="shared" si="19"/>
        <v>9.8063419606386273E-2</v>
      </c>
      <c r="K103">
        <f t="shared" si="19"/>
        <v>-21.138200303178927</v>
      </c>
      <c r="L103">
        <f t="shared" si="19"/>
        <v>-17.383837320003988</v>
      </c>
      <c r="M103">
        <f t="shared" si="19"/>
        <v>-24.929132029907226</v>
      </c>
      <c r="N103">
        <f t="shared" si="19"/>
        <v>-25.952385416164816</v>
      </c>
      <c r="O103">
        <f t="shared" si="19"/>
        <v>-17.588731722185731</v>
      </c>
      <c r="P103">
        <f t="shared" si="19"/>
        <v>-19.778045224060058</v>
      </c>
      <c r="Q103">
        <f t="shared" si="19"/>
        <v>-20.293104394112369</v>
      </c>
      <c r="R103">
        <f t="shared" si="19"/>
        <v>-17.116850225654463</v>
      </c>
      <c r="S103">
        <f t="shared" si="19"/>
        <v>-25.54780180352336</v>
      </c>
      <c r="T103">
        <f t="shared" si="19"/>
        <v>-13.08130588318024</v>
      </c>
      <c r="U103" s="9">
        <f t="shared" si="19"/>
        <v>-14.491918373768598</v>
      </c>
      <c r="V103">
        <f t="shared" si="19"/>
        <v>-9.3860197820557438</v>
      </c>
      <c r="W103">
        <f t="shared" si="19"/>
        <v>-7.9220708664679647</v>
      </c>
      <c r="X103">
        <f t="shared" si="19"/>
        <v>-8.6194441365908592</v>
      </c>
      <c r="Y103">
        <f t="shared" si="19"/>
        <v>-5.3751014223236488</v>
      </c>
      <c r="Z103">
        <f t="shared" si="19"/>
        <v>-7.5738551772995963</v>
      </c>
      <c r="AA103">
        <f t="shared" si="19"/>
        <v>-7.5395253875778021</v>
      </c>
      <c r="AB103">
        <f t="shared" si="19"/>
        <v>0.10307094546509551</v>
      </c>
      <c r="AC103">
        <f>627.5095*(AC99-AC100-AC101-AC102)</f>
        <v>-2.2247508459218195</v>
      </c>
      <c r="AD103">
        <f t="shared" si="19"/>
        <v>-2.9579530260882749</v>
      </c>
      <c r="AE103">
        <f t="shared" si="19"/>
        <v>0.40213946305488246</v>
      </c>
      <c r="AF103">
        <f t="shared" si="19"/>
        <v>-20.404366848675224</v>
      </c>
      <c r="AG103">
        <f t="shared" si="19"/>
        <v>-8.317079311572293</v>
      </c>
      <c r="AH103">
        <f t="shared" si="19"/>
        <v>-10.484170819537063</v>
      </c>
      <c r="AI103">
        <f t="shared" si="19"/>
        <v>-11.294187065112192</v>
      </c>
      <c r="AJ103">
        <f t="shared" si="19"/>
        <v>-12.232132417415377</v>
      </c>
      <c r="AK103">
        <f>627.5095*(AK99-AK100-AK101-AK102)</f>
        <v>-8.7400138118290407</v>
      </c>
      <c r="AL103">
        <f t="shared" si="19"/>
        <v>-10.871641620554698</v>
      </c>
      <c r="AM103">
        <f t="shared" si="19"/>
        <v>-15.860185268087095</v>
      </c>
      <c r="AN103">
        <f t="shared" si="19"/>
        <v>-8.2989511896495198</v>
      </c>
      <c r="AO103">
        <f t="shared" si="19"/>
        <v>-2.9993598680149565</v>
      </c>
      <c r="AP103">
        <f t="shared" si="19"/>
        <v>-3.7640711825676449</v>
      </c>
      <c r="AQ103">
        <f t="shared" si="19"/>
        <v>-0.42768098217752842</v>
      </c>
      <c r="AR103">
        <f t="shared" si="19"/>
        <v>-7.0130637423515196</v>
      </c>
      <c r="AS103">
        <f t="shared" si="19"/>
        <v>-2.4954471490789181</v>
      </c>
      <c r="AT103">
        <f t="shared" si="19"/>
        <v>-3.2513733307607962</v>
      </c>
    </row>
    <row r="105" spans="1:48" x14ac:dyDescent="0.35">
      <c r="A105" t="s">
        <v>84</v>
      </c>
      <c r="B105" s="7">
        <f>B103-$B96-C96-'S4. PAIRS'!AF$8</f>
        <v>-7.3593686646823558E-2</v>
      </c>
      <c r="C105" s="7">
        <f>C103-$B96-D96-'S4. PAIRS'!AF$9</f>
        <v>-0.21456369593318331</v>
      </c>
      <c r="D105" s="7">
        <f>D103-$B96-E96-'S4. PAIRS'!AF$10</f>
        <v>2.8117445630414295E-2</v>
      </c>
      <c r="E105" s="7">
        <f>E103-$B96-F96-'S4. PAIRS'!AF$11</f>
        <v>2.1610172232424184E-2</v>
      </c>
      <c r="F105" s="7">
        <f>F103-$B96-G96-'S4. PAIRS'!AF$12</f>
        <v>-2.7834438842555372E-2</v>
      </c>
      <c r="G105" s="7">
        <f>G103-$B96-H96-'S4. PAIRS'!AF$13</f>
        <v>1.2281615996018749E-2</v>
      </c>
      <c r="H105" s="7">
        <f>H103-$B96-I96-'S4. PAIRS'!AF$14</f>
        <v>-2.2505628164602397E-2</v>
      </c>
      <c r="I105" s="7">
        <f>I103-$B96-J96-'S4. PAIRS'!AF$15</f>
        <v>-1.052333435192331E-2</v>
      </c>
      <c r="J105" s="7">
        <f>J103-$B96-K96-'S4. PAIRS'!AF$16</f>
        <v>-4.9874454817082263E-3</v>
      </c>
      <c r="K105" s="7">
        <f>K103-$C96-D96-'S4. PAIRS'!AF$17</f>
        <v>0.64181044152753686</v>
      </c>
      <c r="L105" s="7">
        <f>L103-$C96-E96-'S4. PAIRS'!AF$18</f>
        <v>-0.11698722347156298</v>
      </c>
      <c r="M105" s="7">
        <f>M103-$C96-F96-'S4. PAIRS'!AF$19</f>
        <v>6.4100722947944194E-2</v>
      </c>
      <c r="N105" s="7">
        <f>N103-$C96-G96-'S4. PAIRS'!AF$20</f>
        <v>-9.9354206551814706E-2</v>
      </c>
      <c r="O105" s="7">
        <f>O103-$C96-H96-'S4. PAIRS'!AF$21</f>
        <v>-1.919049572124689E-2</v>
      </c>
      <c r="P105" s="7">
        <f>P103-$C96-I96-'S4. PAIRS'!AF$22</f>
        <v>-0.19653848547883157</v>
      </c>
      <c r="Q105" s="7">
        <f>Q103-$C96-J96-'S4. PAIRS'!AF$23</f>
        <v>0.12322780551285245</v>
      </c>
      <c r="R105" s="7">
        <f>R103-$C96-K96-'S4. PAIRS'!AF$24</f>
        <v>-3.7689475617544613E-2</v>
      </c>
      <c r="S105" s="7">
        <f>S103-$D96-E96-'S4. PAIRS'!AF$25</f>
        <v>-1.2924913572784433</v>
      </c>
      <c r="T105" s="7">
        <f>T103-$D96-F96-'S4. PAIRS'!AF$26</f>
        <v>0.15022012659469258</v>
      </c>
      <c r="U105" s="7">
        <f>U103-$D96-G96-'S4. PAIRS'!AF$27</f>
        <v>-0.28724247355967369</v>
      </c>
      <c r="V105" s="7">
        <f>V103-$D96-H96-'S4. PAIRS'!AF$28</f>
        <v>-1.0738582624338777</v>
      </c>
      <c r="W105" s="7">
        <f>W103-$D96-I96-'S4. PAIRS'!AF$29</f>
        <v>-3.02145824949616E-2</v>
      </c>
      <c r="X105" s="7">
        <f>X103-$D96-J96-'S4. PAIRS'!AF$30</f>
        <v>7.2920368904300426E-2</v>
      </c>
      <c r="Y105" s="7">
        <f>Y103-$D96-K96-'S4. PAIRS'!AF$31</f>
        <v>-3.5072133457064641E-2</v>
      </c>
      <c r="Z105" s="7">
        <f>Z103-$E96-F96-'S4. PAIRS'!AF$32</f>
        <v>-1.0366456959484894E-2</v>
      </c>
      <c r="AA105" s="7">
        <f>AA103-$E96-G96-'S4. PAIRS'!AF$33</f>
        <v>1.2586585633793113E-2</v>
      </c>
      <c r="AB105" s="7">
        <f>AB103-$E96-H96-'S4. PAIRS'!AF$34</f>
        <v>-8.8721058021617089E-2</v>
      </c>
      <c r="AC105" s="7">
        <f>AC103-$E96-I96-'S4. PAIRS'!AF$35</f>
        <v>3.101779479275963E-2</v>
      </c>
      <c r="AD105" s="7">
        <f>AD103-$E96-J96-'S4. PAIRS'!AF$36</f>
        <v>4.0053931555675782E-3</v>
      </c>
      <c r="AE105" s="7">
        <f>AE103-$E96-K96-'S4. PAIRS'!AF$37</f>
        <v>6.1113150602158713E-3</v>
      </c>
      <c r="AF105" s="7">
        <f>AF103-$F96-G96-'S4. PAIRS'!AF$38</f>
        <v>-2.1100025763174921</v>
      </c>
      <c r="AG105" s="7">
        <f>AG103-$F96-H96-'S4. PAIRS'!AF$39</f>
        <v>3.3771306180456553E-2</v>
      </c>
      <c r="AH105" s="7">
        <f>AH103-$F96-I96-'S4. PAIRS'!AF$40</f>
        <v>-1.5110428619120729E-2</v>
      </c>
      <c r="AI105" s="7">
        <f>AI103-$F96-J96-'S4. PAIRS'!AF$41</f>
        <v>-0.50020288273260927</v>
      </c>
      <c r="AJ105" s="7">
        <f>AJ103-$F96-K96-'S4. PAIRS'!AF$42</f>
        <v>-0.23074026333229192</v>
      </c>
      <c r="AK105" s="7">
        <f>AK103-$G96-H96-'S4. PAIRS'!AF$43</f>
        <v>4.031434813342237E-2</v>
      </c>
      <c r="AL105" s="7">
        <f>AL103-$G96-I96-'S4. PAIRS'!AF$44</f>
        <v>-2.4131505206297713E-2</v>
      </c>
      <c r="AM105" s="7">
        <f>AM103-$G96-J96-'S4. PAIRS'!AF$45</f>
        <v>-0.6407449301790713</v>
      </c>
      <c r="AN105" s="7">
        <f>AN103-$G96-K96-'S4. PAIRS'!AF$46</f>
        <v>-3.4054940578181883E-2</v>
      </c>
      <c r="AO105" s="7">
        <f>AO103-$H96-I96-'S4. PAIRS'!AF$47</f>
        <v>-4.0254734612292006E-3</v>
      </c>
      <c r="AP105" s="7">
        <f>AP103-$H96-J96-'S4. PAIRS'!AF$48</f>
        <v>-9.5569699184087399E-4</v>
      </c>
      <c r="AQ105" s="7">
        <f>AQ103-$H96-K96-'S4. PAIRS'!AF$49</f>
        <v>1.9738938895736594E-2</v>
      </c>
      <c r="AR105" s="7">
        <f>AR103-$I96-J96-'S4. PAIRS'!AF$50</f>
        <v>-1.2612721322829061</v>
      </c>
      <c r="AS105" s="7">
        <f>AS103-$I96-K96-'S4. PAIRS'!AF$51</f>
        <v>-2.5721614192385331E-3</v>
      </c>
      <c r="AT105" s="7">
        <f>AT103-J96-K96-'S4. PAIRS'!AF$52</f>
        <v>7.3631964357187482E-3</v>
      </c>
      <c r="AV105" s="7">
        <f>SUM(B105:AT105)</f>
        <v>-7.196349853953345</v>
      </c>
    </row>
    <row r="107" spans="1:48" x14ac:dyDescent="0.35">
      <c r="A107" s="30" t="s">
        <v>91</v>
      </c>
      <c r="B107" s="30"/>
      <c r="C107" s="30"/>
      <c r="D107" s="30"/>
      <c r="E107" s="30"/>
    </row>
    <row r="109" spans="1:48" x14ac:dyDescent="0.35">
      <c r="B109" t="s">
        <v>24</v>
      </c>
      <c r="C109" t="s">
        <v>25</v>
      </c>
      <c r="D109" t="s">
        <v>26</v>
      </c>
      <c r="E109" t="s">
        <v>27</v>
      </c>
      <c r="F109" t="s">
        <v>28</v>
      </c>
      <c r="G109" t="s">
        <v>29</v>
      </c>
      <c r="H109" t="s">
        <v>30</v>
      </c>
      <c r="I109" t="s">
        <v>31</v>
      </c>
      <c r="J109" t="s">
        <v>32</v>
      </c>
      <c r="K109" t="s">
        <v>33</v>
      </c>
      <c r="M109" t="s">
        <v>34</v>
      </c>
    </row>
    <row r="110" spans="1:48" x14ac:dyDescent="0.35">
      <c r="A110" t="s">
        <v>34</v>
      </c>
      <c r="B110">
        <v>-1029.14835915</v>
      </c>
      <c r="C110">
        <v>-1217.3187203</v>
      </c>
      <c r="D110">
        <v>-1256.60465692</v>
      </c>
      <c r="E110">
        <v>-1254.6423108900001</v>
      </c>
      <c r="F110">
        <v>-1254.2066774</v>
      </c>
      <c r="G110">
        <v>-1202.9226254</v>
      </c>
      <c r="H110">
        <v>-1260.2251671199999</v>
      </c>
      <c r="I110">
        <v>-1260.22051313</v>
      </c>
      <c r="J110">
        <v>-1260.2167706</v>
      </c>
      <c r="K110">
        <v>-1106.56165749</v>
      </c>
    </row>
    <row r="111" spans="1:48" x14ac:dyDescent="0.35">
      <c r="A111" t="s">
        <v>35</v>
      </c>
      <c r="B111">
        <v>-705.34504673900005</v>
      </c>
      <c r="C111">
        <v>-705.34264042400002</v>
      </c>
      <c r="D111">
        <v>-705.34506001099999</v>
      </c>
      <c r="E111">
        <v>-705.34532309500003</v>
      </c>
      <c r="F111">
        <v>-705.34367481100003</v>
      </c>
      <c r="G111">
        <v>-705.34449518500003</v>
      </c>
      <c r="H111">
        <v>-705.34551281400002</v>
      </c>
      <c r="I111" s="5">
        <v>-705.34430693800005</v>
      </c>
      <c r="J111">
        <v>-705.34333821899997</v>
      </c>
      <c r="K111">
        <v>-705.34512934899999</v>
      </c>
    </row>
    <row r="112" spans="1:48" x14ac:dyDescent="0.35">
      <c r="A112" t="s">
        <v>36</v>
      </c>
      <c r="B112">
        <v>-323.80340987</v>
      </c>
      <c r="C112">
        <v>-511.94911524399998</v>
      </c>
      <c r="D112">
        <v>-551.25585824200004</v>
      </c>
      <c r="E112">
        <v>-549.29760976700004</v>
      </c>
      <c r="F112">
        <v>-548.85115636499995</v>
      </c>
      <c r="G112">
        <v>-497.56707432399998</v>
      </c>
      <c r="H112">
        <v>-554.880676601</v>
      </c>
      <c r="I112">
        <v>-554.87962624700003</v>
      </c>
      <c r="J112">
        <v>-554.87967947200002</v>
      </c>
      <c r="K112">
        <v>-401.21675442399999</v>
      </c>
    </row>
    <row r="113" spans="1:48" x14ac:dyDescent="0.35">
      <c r="A113" t="s">
        <v>37</v>
      </c>
      <c r="B113">
        <f t="shared" ref="B113:F113" si="20">627.5095*(B110-B111-B112)</f>
        <v>6.1156448371103241E-2</v>
      </c>
      <c r="C113">
        <f t="shared" si="20"/>
        <v>-16.920562743996399</v>
      </c>
      <c r="D113">
        <f t="shared" si="20"/>
        <v>-2.3460490598322683</v>
      </c>
      <c r="E113">
        <f t="shared" si="20"/>
        <v>0.39029333871910754</v>
      </c>
      <c r="F113">
        <f t="shared" si="20"/>
        <v>-7.4336180991342102</v>
      </c>
      <c r="G113">
        <f>627.5095*(G110-G111-G112)</f>
        <v>-6.9376766334721882</v>
      </c>
      <c r="H113">
        <f t="shared" ref="H113:K113" si="21">627.5095*(H110-H111-H112)</f>
        <v>0.64149982436398567</v>
      </c>
      <c r="I113">
        <f t="shared" si="21"/>
        <v>2.1461170030890182</v>
      </c>
      <c r="J113">
        <f t="shared" si="21"/>
        <v>3.9201089498503463</v>
      </c>
      <c r="K113">
        <f t="shared" si="21"/>
        <v>0.14199473216393829</v>
      </c>
      <c r="M113" s="6">
        <f>SUM(B113:K113)</f>
        <v>-26.336736239877574</v>
      </c>
    </row>
    <row r="115" spans="1:48" x14ac:dyDescent="0.35">
      <c r="B115" t="s">
        <v>38</v>
      </c>
      <c r="C115" t="s">
        <v>39</v>
      </c>
      <c r="D115" t="s">
        <v>40</v>
      </c>
      <c r="E115" t="s">
        <v>41</v>
      </c>
      <c r="F115" t="s">
        <v>42</v>
      </c>
      <c r="G115" t="s">
        <v>43</v>
      </c>
      <c r="H115" t="s">
        <v>44</v>
      </c>
      <c r="I115" t="s">
        <v>45</v>
      </c>
      <c r="J115" t="s">
        <v>46</v>
      </c>
      <c r="K115" t="s">
        <v>47</v>
      </c>
      <c r="L115" t="s">
        <v>48</v>
      </c>
      <c r="M115" t="s">
        <v>49</v>
      </c>
      <c r="N115" t="s">
        <v>50</v>
      </c>
      <c r="O115" t="s">
        <v>51</v>
      </c>
      <c r="P115" t="s">
        <v>52</v>
      </c>
      <c r="Q115" t="s">
        <v>53</v>
      </c>
      <c r="R115" t="s">
        <v>54</v>
      </c>
      <c r="S115" t="s">
        <v>55</v>
      </c>
      <c r="T115" t="s">
        <v>56</v>
      </c>
      <c r="U115" t="s">
        <v>57</v>
      </c>
      <c r="V115" t="s">
        <v>58</v>
      </c>
      <c r="W115" t="s">
        <v>59</v>
      </c>
      <c r="X115" t="s">
        <v>60</v>
      </c>
      <c r="Y115" t="s">
        <v>61</v>
      </c>
      <c r="Z115" t="s">
        <v>62</v>
      </c>
      <c r="AA115" t="s">
        <v>63</v>
      </c>
      <c r="AB115" t="s">
        <v>64</v>
      </c>
      <c r="AC115" t="s">
        <v>65</v>
      </c>
      <c r="AD115" t="s">
        <v>66</v>
      </c>
      <c r="AE115" t="s">
        <v>67</v>
      </c>
      <c r="AF115" t="s">
        <v>68</v>
      </c>
      <c r="AG115" t="s">
        <v>69</v>
      </c>
      <c r="AH115" t="s">
        <v>70</v>
      </c>
      <c r="AI115" t="s">
        <v>71</v>
      </c>
      <c r="AJ115" t="s">
        <v>72</v>
      </c>
      <c r="AK115" t="s">
        <v>73</v>
      </c>
      <c r="AL115" t="s">
        <v>74</v>
      </c>
      <c r="AM115" t="s">
        <v>75</v>
      </c>
      <c r="AN115" t="s">
        <v>76</v>
      </c>
      <c r="AO115" t="s">
        <v>77</v>
      </c>
      <c r="AP115" t="s">
        <v>78</v>
      </c>
      <c r="AQ115" t="s">
        <v>79</v>
      </c>
      <c r="AR115" t="s">
        <v>80</v>
      </c>
      <c r="AS115" t="s">
        <v>81</v>
      </c>
      <c r="AT115" t="s">
        <v>82</v>
      </c>
    </row>
    <row r="116" spans="1:48" x14ac:dyDescent="0.35">
      <c r="A116" t="s">
        <v>34</v>
      </c>
      <c r="B116">
        <v>-1541.12223593</v>
      </c>
      <c r="C116">
        <v>-1580.4001875700001</v>
      </c>
      <c r="D116">
        <v>-1502.0193708899999</v>
      </c>
      <c r="E116">
        <v>-1578.01008768</v>
      </c>
      <c r="F116">
        <v>-1526.7260357499999</v>
      </c>
      <c r="G116">
        <v>-1584.02860057</v>
      </c>
      <c r="H116">
        <v>-1584.0240164899999</v>
      </c>
      <c r="I116">
        <v>-1584.02014482</v>
      </c>
      <c r="J116">
        <v>-1430.3650253599999</v>
      </c>
      <c r="K116">
        <v>-1768.5762577600001</v>
      </c>
      <c r="L116">
        <v>-1766.61682208</v>
      </c>
      <c r="M116">
        <v>-1766.18026495</v>
      </c>
      <c r="N116">
        <v>-1714.89710567</v>
      </c>
      <c r="O116" s="7">
        <v>-1772.1989478</v>
      </c>
      <c r="P116" s="7">
        <v>-1772.19416419</v>
      </c>
      <c r="Q116" s="7">
        <v>-1772.1903516499999</v>
      </c>
      <c r="R116">
        <v>-1618.53549077</v>
      </c>
      <c r="S116">
        <v>-1805.92391658</v>
      </c>
      <c r="T116">
        <v>-1805.4659242600001</v>
      </c>
      <c r="U116" s="7">
        <v>-1754.1835597199999</v>
      </c>
      <c r="V116">
        <v>-1811.47837953</v>
      </c>
      <c r="W116">
        <v>-1811.4800859100001</v>
      </c>
      <c r="X116">
        <v>-1811.47648574</v>
      </c>
      <c r="Y116">
        <v>-1657.82135118</v>
      </c>
      <c r="Z116" s="7">
        <v>-1803.5040535099999</v>
      </c>
      <c r="AA116">
        <v>-1752.2193007999999</v>
      </c>
      <c r="AB116">
        <v>-1809.521561</v>
      </c>
      <c r="AC116">
        <v>-1809.5179607299999</v>
      </c>
      <c r="AD116">
        <v>-1809.5141891000001</v>
      </c>
      <c r="AE116">
        <v>-1655.85898172</v>
      </c>
      <c r="AF116">
        <v>-1751.7886319199999</v>
      </c>
      <c r="AG116">
        <v>-1809.0868626500001</v>
      </c>
      <c r="AH116">
        <v>-1809.08229622</v>
      </c>
      <c r="AI116">
        <v>-1809.0764744799999</v>
      </c>
      <c r="AJ116" s="7">
        <v>-1655.4274381</v>
      </c>
      <c r="AK116">
        <v>-1757.8029105799999</v>
      </c>
      <c r="AL116">
        <v>-1757.79815968</v>
      </c>
      <c r="AM116">
        <v>-1757.7906593499999</v>
      </c>
      <c r="AN116">
        <v>-1604.1393955799999</v>
      </c>
      <c r="AO116">
        <v>-1815.10060026</v>
      </c>
      <c r="AP116">
        <v>-1815.09700662</v>
      </c>
      <c r="AQ116">
        <v>-1661.4419783200001</v>
      </c>
      <c r="AR116" s="7">
        <v>-1815.0907035</v>
      </c>
      <c r="AS116">
        <v>-1661.4371516900001</v>
      </c>
      <c r="AT116">
        <v>-1661.4336135799999</v>
      </c>
    </row>
    <row r="117" spans="1:48" x14ac:dyDescent="0.35">
      <c r="A117" t="s">
        <v>35</v>
      </c>
      <c r="B117">
        <v>-705.34274828299999</v>
      </c>
      <c r="C117">
        <v>-705.34512025900005</v>
      </c>
      <c r="D117">
        <v>-705.34540060799998</v>
      </c>
      <c r="E117">
        <v>-705.34377157300003</v>
      </c>
      <c r="F117">
        <v>-705.34462358400003</v>
      </c>
      <c r="G117">
        <v>-705.34557957799996</v>
      </c>
      <c r="H117">
        <v>-705.34438679300001</v>
      </c>
      <c r="I117">
        <v>-705.34338695199995</v>
      </c>
      <c r="J117">
        <v>-705.34518672800004</v>
      </c>
      <c r="K117">
        <v>-705.34280652200005</v>
      </c>
      <c r="L117">
        <v>-705.34293391400001</v>
      </c>
      <c r="M117">
        <v>-705.34138314400002</v>
      </c>
      <c r="N117">
        <v>-705.34214337900005</v>
      </c>
      <c r="O117">
        <v>-705.34323475300005</v>
      </c>
      <c r="P117">
        <v>-705.34196855799996</v>
      </c>
      <c r="Q117">
        <v>-705.34111299799997</v>
      </c>
      <c r="R117">
        <v>-705.34286195300001</v>
      </c>
      <c r="S117">
        <v>-705.34533049599997</v>
      </c>
      <c r="T117">
        <v>-705.34370212500005</v>
      </c>
      <c r="U117" s="8">
        <v>-705.34457836399997</v>
      </c>
      <c r="V117">
        <v>-705.34561448199997</v>
      </c>
      <c r="W117">
        <v>-705.34427619200005</v>
      </c>
      <c r="X117" s="8">
        <v>-705.34350580700004</v>
      </c>
      <c r="Y117">
        <v>-705.34512780199998</v>
      </c>
      <c r="Z117" s="8">
        <v>-705.34399176199997</v>
      </c>
      <c r="AA117">
        <v>-705.34481371499999</v>
      </c>
      <c r="AB117">
        <v>-705.34579275600004</v>
      </c>
      <c r="AC117">
        <v>-705.34468292700001</v>
      </c>
      <c r="AD117" s="8">
        <v>-705.34377248700002</v>
      </c>
      <c r="AE117">
        <v>-705.345442091</v>
      </c>
      <c r="AF117">
        <v>-705.34315968500005</v>
      </c>
      <c r="AG117">
        <v>-705.34416839699998</v>
      </c>
      <c r="AH117">
        <v>-705.34289787600005</v>
      </c>
      <c r="AI117">
        <v>-705.34199950699997</v>
      </c>
      <c r="AJ117" s="8">
        <v>-705.34386941599996</v>
      </c>
      <c r="AK117">
        <v>-705.34499925499995</v>
      </c>
      <c r="AL117" s="8">
        <v>-705.34374677300002</v>
      </c>
      <c r="AM117">
        <v>-705.34287167499997</v>
      </c>
      <c r="AN117">
        <v>-705.34461320000003</v>
      </c>
      <c r="AO117">
        <v>-705.344690345</v>
      </c>
      <c r="AP117" s="8">
        <v>-705.34384006400001</v>
      </c>
      <c r="AQ117">
        <v>-705.34561529899997</v>
      </c>
      <c r="AR117" s="8">
        <v>-705.34247611499995</v>
      </c>
      <c r="AS117">
        <v>-401.21680156100001</v>
      </c>
      <c r="AT117" s="8">
        <v>-705.34357352899997</v>
      </c>
    </row>
    <row r="118" spans="1:48" x14ac:dyDescent="0.35">
      <c r="A118" t="s">
        <v>36</v>
      </c>
      <c r="B118">
        <v>-323.80345563100002</v>
      </c>
      <c r="C118">
        <v>-323.80356549800001</v>
      </c>
      <c r="D118">
        <v>-247.88449921099999</v>
      </c>
      <c r="E118">
        <v>-323.80341318900003</v>
      </c>
      <c r="F118">
        <v>-323.803410794</v>
      </c>
      <c r="G118">
        <v>-323.803454827</v>
      </c>
      <c r="H118">
        <v>-323.80344868999998</v>
      </c>
      <c r="I118">
        <v>-323.80340650900001</v>
      </c>
      <c r="J118">
        <v>-323.80340368700001</v>
      </c>
      <c r="K118">
        <v>-511.94910622600003</v>
      </c>
      <c r="L118">
        <v>-511.94902927999999</v>
      </c>
      <c r="M118">
        <v>-511.94908671600001</v>
      </c>
      <c r="N118">
        <v>-511.94906748199998</v>
      </c>
      <c r="O118">
        <v>-511.94910563399998</v>
      </c>
      <c r="P118">
        <v>-511.94904502700001</v>
      </c>
      <c r="Q118">
        <v>-511.94912400499999</v>
      </c>
      <c r="R118">
        <v>-511.94907269800001</v>
      </c>
      <c r="S118">
        <v>-551.25117554600001</v>
      </c>
      <c r="T118">
        <v>-551.25584391400002</v>
      </c>
      <c r="U118" s="8">
        <v>-551.25578762800001</v>
      </c>
      <c r="V118">
        <v>-551.25429575500004</v>
      </c>
      <c r="W118">
        <v>-551.25591482799996</v>
      </c>
      <c r="X118">
        <v>-551.25592174600001</v>
      </c>
      <c r="Y118">
        <v>-551.25587958000006</v>
      </c>
      <c r="Z118">
        <v>-549.29765486999997</v>
      </c>
      <c r="AA118">
        <v>-549.29757160999998</v>
      </c>
      <c r="AB118">
        <v>-549.29760017499996</v>
      </c>
      <c r="AC118">
        <v>-549.29759059699995</v>
      </c>
      <c r="AD118">
        <v>-549.29758397199998</v>
      </c>
      <c r="AE118">
        <v>-549.29763530000002</v>
      </c>
      <c r="AF118">
        <v>-548.85039008900003</v>
      </c>
      <c r="AG118">
        <v>-548.85120482699995</v>
      </c>
      <c r="AH118">
        <v>-548.85123973400005</v>
      </c>
      <c r="AI118">
        <v>-548.851502622</v>
      </c>
      <c r="AJ118">
        <v>-548.85092063699994</v>
      </c>
      <c r="AK118">
        <v>-497.567168751</v>
      </c>
      <c r="AL118">
        <v>-497.56704787799998</v>
      </c>
      <c r="AM118">
        <v>-497.566596936</v>
      </c>
      <c r="AN118">
        <v>-497.56707296299999</v>
      </c>
      <c r="AO118">
        <v>-554.88070218899998</v>
      </c>
      <c r="AP118">
        <v>-554.88073517600003</v>
      </c>
      <c r="AQ118">
        <v>-554.88078585599999</v>
      </c>
      <c r="AR118" s="8">
        <v>-554.88000320100002</v>
      </c>
      <c r="AS118" s="8">
        <v>-554.87963004999995</v>
      </c>
      <c r="AT118" s="8">
        <v>-554.87970057899997</v>
      </c>
    </row>
    <row r="119" spans="1:48" x14ac:dyDescent="0.35">
      <c r="A119" t="s">
        <v>83</v>
      </c>
      <c r="B119">
        <v>-511.94906560200002</v>
      </c>
      <c r="C119">
        <v>-551.25466747500002</v>
      </c>
      <c r="D119">
        <v>-548.63753875899999</v>
      </c>
      <c r="E119">
        <v>-548.85118865100003</v>
      </c>
      <c r="F119">
        <v>-497.56701391299998</v>
      </c>
      <c r="G119">
        <v>-554.88071515700005</v>
      </c>
      <c r="H119">
        <v>-554.87966790999997</v>
      </c>
      <c r="I119">
        <v>-554.87968509200005</v>
      </c>
      <c r="J119">
        <v>-401.21675944499998</v>
      </c>
      <c r="K119">
        <v>-551.25594042700004</v>
      </c>
      <c r="L119">
        <v>-549.29757860400002</v>
      </c>
      <c r="M119">
        <v>-548.85115194800005</v>
      </c>
      <c r="N119">
        <v>-497.56704558899997</v>
      </c>
      <c r="O119">
        <v>-554.880678085</v>
      </c>
      <c r="P119">
        <v>-554.87961879099998</v>
      </c>
      <c r="Q119">
        <v>-554.87971508099997</v>
      </c>
      <c r="R119">
        <v>-401.21676206799998</v>
      </c>
      <c r="S119">
        <v>-549.29492750300005</v>
      </c>
      <c r="T119">
        <v>-548.85115630300004</v>
      </c>
      <c r="U119" s="8">
        <v>-497.56708783400001</v>
      </c>
      <c r="V119" s="8">
        <v>-554.87988524699995</v>
      </c>
      <c r="W119">
        <v>-554.87965091700005</v>
      </c>
      <c r="X119" s="8">
        <v>-554.87970775099996</v>
      </c>
      <c r="Y119">
        <v>-401.21676340900001</v>
      </c>
      <c r="Z119">
        <v>-548.85115647500004</v>
      </c>
      <c r="AA119">
        <v>-497.56714762399997</v>
      </c>
      <c r="AB119">
        <v>-554.880920661</v>
      </c>
      <c r="AC119">
        <v>-554.87971255599996</v>
      </c>
      <c r="AD119" s="8">
        <v>-554.87970318199996</v>
      </c>
      <c r="AE119">
        <v>-401.21680205799998</v>
      </c>
      <c r="AF119">
        <v>-497.56686449799997</v>
      </c>
      <c r="AG119">
        <v>-554.880710034</v>
      </c>
      <c r="AH119" s="8">
        <v>-554.87974412699998</v>
      </c>
      <c r="AI119" s="8">
        <v>-554.88000216800003</v>
      </c>
      <c r="AJ119">
        <v>-401.21692447300001</v>
      </c>
      <c r="AK119">
        <v>-554.88072507200002</v>
      </c>
      <c r="AL119" s="8">
        <v>-554.87966748400004</v>
      </c>
      <c r="AM119">
        <v>-554.88058578000005</v>
      </c>
      <c r="AN119">
        <v>-401.21681560000002</v>
      </c>
      <c r="AO119" s="8">
        <v>-554.87963967400003</v>
      </c>
      <c r="AP119" s="8">
        <v>-554.87970389400004</v>
      </c>
      <c r="AQ119">
        <v>-401.21685047300002</v>
      </c>
      <c r="AR119" s="8">
        <v>-554.88005076399998</v>
      </c>
      <c r="AS119">
        <v>-705.34436938800002</v>
      </c>
      <c r="AT119">
        <v>-401.21682384399998</v>
      </c>
    </row>
    <row r="120" spans="1:48" x14ac:dyDescent="0.35">
      <c r="A120" t="s">
        <v>37</v>
      </c>
      <c r="B120">
        <f>627.5095*(B116-B117-B118-B119)</f>
        <v>-16.921680965906454</v>
      </c>
      <c r="C120">
        <f t="shared" ref="C120" si="22">627.5095*(C116-C117-C118-C119)</f>
        <v>1.986482978798344</v>
      </c>
      <c r="D120">
        <f>627.5095*(D116-D117-D118-D119)</f>
        <v>-95.338969136954816</v>
      </c>
      <c r="E120">
        <f t="shared" ref="E120:AT120" si="23">627.5095*(E116-E117-E118-E119)</f>
        <v>-7.3508138279664843</v>
      </c>
      <c r="F120">
        <f t="shared" si="23"/>
        <v>-6.8947349033108125</v>
      </c>
      <c r="G120">
        <f t="shared" si="23"/>
        <v>0.72100339544020731</v>
      </c>
      <c r="H120">
        <f t="shared" si="23"/>
        <v>2.1880647581201522</v>
      </c>
      <c r="I120">
        <f t="shared" si="23"/>
        <v>3.9744776279757317</v>
      </c>
      <c r="J120">
        <f t="shared" si="23"/>
        <v>0.20362683284227803</v>
      </c>
      <c r="K120">
        <f t="shared" si="23"/>
        <v>-17.824146931042232</v>
      </c>
      <c r="L120">
        <f t="shared" si="23"/>
        <v>-17.118636117674257</v>
      </c>
      <c r="M120">
        <f t="shared" si="23"/>
        <v>-24.248938714820969</v>
      </c>
      <c r="N120">
        <f t="shared" si="23"/>
        <v>-24.378254617574058</v>
      </c>
      <c r="O120">
        <f t="shared" si="23"/>
        <v>-16.270899648520224</v>
      </c>
      <c r="P120">
        <f t="shared" si="23"/>
        <v>-14.766436837283186</v>
      </c>
      <c r="Q120">
        <f t="shared" si="23"/>
        <v>-12.800921460900431</v>
      </c>
      <c r="R120">
        <f t="shared" si="23"/>
        <v>-16.813521545999819</v>
      </c>
      <c r="S120">
        <f t="shared" si="23"/>
        <v>-20.383413051358307</v>
      </c>
      <c r="T120">
        <f t="shared" si="23"/>
        <v>-9.5518981531195291</v>
      </c>
      <c r="U120" s="9">
        <f t="shared" si="23"/>
        <v>-10.10660149097005</v>
      </c>
      <c r="V120">
        <f t="shared" si="23"/>
        <v>0.88852458655105016</v>
      </c>
      <c r="W120">
        <f t="shared" si="23"/>
        <v>-0.15309537525012371</v>
      </c>
      <c r="X120">
        <f t="shared" si="23"/>
        <v>1.662626580765721</v>
      </c>
      <c r="Y120">
        <f t="shared" si="23"/>
        <v>-2.2467281111462558</v>
      </c>
      <c r="Z120">
        <f t="shared" si="23"/>
        <v>-7.0597347612337646</v>
      </c>
      <c r="AA120">
        <f t="shared" si="23"/>
        <v>-6.1294192971510286</v>
      </c>
      <c r="AB120">
        <f t="shared" si="23"/>
        <v>1.7272776296107619</v>
      </c>
      <c r="AC120">
        <f t="shared" si="23"/>
        <v>2.5259453657575861</v>
      </c>
      <c r="AD120">
        <f t="shared" si="23"/>
        <v>4.3113297475757246</v>
      </c>
      <c r="AE120">
        <f t="shared" si="23"/>
        <v>0.56333347594449301</v>
      </c>
      <c r="AF120">
        <f t="shared" si="23"/>
        <v>-17.706842187590258</v>
      </c>
      <c r="AG120">
        <f t="shared" si="23"/>
        <v>-6.7641708843064157</v>
      </c>
      <c r="AH120">
        <f t="shared" si="23"/>
        <v>-5.2801680200322956</v>
      </c>
      <c r="AI120">
        <f t="shared" si="23"/>
        <v>-1.8638180492398679</v>
      </c>
      <c r="AJ120">
        <f t="shared" si="23"/>
        <v>-9.8666920590192646</v>
      </c>
      <c r="AK120">
        <f t="shared" si="23"/>
        <v>-6.2860776711866251</v>
      </c>
      <c r="AL120">
        <f t="shared" si="23"/>
        <v>-4.8302826141324076</v>
      </c>
      <c r="AM120">
        <f t="shared" si="23"/>
        <v>-0.37961751956613182</v>
      </c>
      <c r="AN120">
        <f t="shared" si="23"/>
        <v>-6.8359736586965179</v>
      </c>
      <c r="AO120">
        <f t="shared" si="23"/>
        <v>2.7810894736066816</v>
      </c>
      <c r="AP120">
        <f t="shared" si="23"/>
        <v>4.5635716239322246</v>
      </c>
      <c r="AQ120">
        <f t="shared" si="23"/>
        <v>0.79901286636025171</v>
      </c>
      <c r="AR120">
        <f t="shared" si="23"/>
        <v>7.4212913024682887</v>
      </c>
      <c r="AS120">
        <f t="shared" si="23"/>
        <v>2.2899760658797943</v>
      </c>
      <c r="AT120">
        <f t="shared" si="23"/>
        <v>4.0690050315267996</v>
      </c>
    </row>
    <row r="122" spans="1:48" x14ac:dyDescent="0.35">
      <c r="A122" t="s">
        <v>84</v>
      </c>
      <c r="B122" s="7">
        <f>B120-$B113-C113-'S4. PAIRS'!AL$8</f>
        <v>-0.12464597700210089</v>
      </c>
      <c r="C122" s="7">
        <f>C120-$B113-D113-'S4. PAIRS'!AL$9</f>
        <v>-0.18400147310632953</v>
      </c>
      <c r="D122" s="7">
        <f>D120-$B113-E113-'S4. PAIRS'!AL$10</f>
        <v>-8.3057157247452551E-3</v>
      </c>
      <c r="E122" s="7">
        <f>E120-$B113-F113-'S4. PAIRS'!AL$11</f>
        <v>1.6816627097479987E-2</v>
      </c>
      <c r="F122" s="7">
        <f>F120-$B113-G113-'S4. PAIRS'!AL$12</f>
        <v>-2.6264410055118766E-2</v>
      </c>
      <c r="G122" s="7">
        <f>G120-$B113-H113-'S4. PAIRS'!AL$13</f>
        <v>-3.4374970712726244E-3</v>
      </c>
      <c r="H122" s="7">
        <f>H120-$B113-I113-'S4. PAIRS'!AL$14</f>
        <v>-3.3858530148623174E-2</v>
      </c>
      <c r="I122" s="7">
        <f>I120-$B113-J113-'S4. PAIRS'!AL$15</f>
        <v>-1.4513667260410095E-2</v>
      </c>
      <c r="J122" s="7">
        <f>J120-$B113-K113-'S4. PAIRS'!AL$16</f>
        <v>-4.877003729230645E-3</v>
      </c>
      <c r="K122" s="7">
        <f>K120-$C113-D113-'S4. PAIRS'!AL$17</f>
        <v>0.63478610006258573</v>
      </c>
      <c r="L122" s="7">
        <f>L120-$C113-E113-'S4. PAIRS'!AL$18</f>
        <v>-0.1169257276201916</v>
      </c>
      <c r="M122" s="7">
        <f>M120-$C113-F113-'S4. PAIRS'!AL$19</f>
        <v>6.9598333679757637E-2</v>
      </c>
      <c r="N122" s="7">
        <f>N120-$C113-G113-'S4. PAIRS'!AL$20</f>
        <v>-9.8540326812341816E-2</v>
      </c>
      <c r="O122" s="7">
        <f>O120-$C113-H113-'S4. PAIRS'!AL$21</f>
        <v>-1.7799934393677479E-2</v>
      </c>
      <c r="P122" s="7">
        <f>P120-$C113-I113-'S4. PAIRS'!AL$22</f>
        <v>-0.12409376881042775</v>
      </c>
      <c r="Q122" s="7">
        <f>Q120-$C113-J113-'S4. PAIRS'!AL$23</f>
        <v>0.1470606163953701</v>
      </c>
      <c r="R122" s="7">
        <f>R120-$C113-K113-'S4. PAIRS'!AL$24</f>
        <v>-3.8119947112201513E-2</v>
      </c>
      <c r="S122" s="7">
        <f>S120-$D113-E113-'S4. PAIRS'!AL$25</f>
        <v>-1.0443766109885466</v>
      </c>
      <c r="T122" s="7">
        <f>T120-$D113-F113-'S4. PAIRS'!AL$26</f>
        <v>0.17731535960866435</v>
      </c>
      <c r="U122" s="7">
        <f>U120-$D113-G113-'S4. PAIRS'!AL$27</f>
        <v>-0.30218096475329337</v>
      </c>
      <c r="V122" s="7">
        <f>V120-$D113-H113-'S4. PAIRS'!AL$28</f>
        <v>-0.52680175541679963</v>
      </c>
      <c r="W122" s="7">
        <f>W120-$D113-I113-'S4. PAIRS'!AL$29</f>
        <v>-2.4322895826963883E-2</v>
      </c>
      <c r="X122" s="7">
        <f>X120-$D113-J113-'S4. PAIRS'!AL$30</f>
        <v>6.3870426793020393E-2</v>
      </c>
      <c r="Y122" s="7">
        <f>Y120-$D113-K113-'S4. PAIRS'!AL$31</f>
        <v>-3.9969217527626451E-2</v>
      </c>
      <c r="Z122" s="7">
        <f>Z120-$E113-F113-'S4. PAIRS'!AL$32</f>
        <v>-1.364142893419534E-2</v>
      </c>
      <c r="AA122" s="7">
        <f>AA120-$E113-G113-'S4. PAIRS'!AL$33</f>
        <v>8.8108608092554719E-3</v>
      </c>
      <c r="AB122" s="7">
        <f>AB120-$E113-H113-'S4. PAIRS'!AL$34</f>
        <v>-1.4379380292097399E-2</v>
      </c>
      <c r="AC122" s="7">
        <f>AC120-$E113-I113-'S4. PAIRS'!AL$35</f>
        <v>-8.916910576732065E-4</v>
      </c>
      <c r="AD122" s="7">
        <f>AD120-$E113-J113-'S4. PAIRS'!AL$36</f>
        <v>-2.4899576166612968E-3</v>
      </c>
      <c r="AE122" s="7">
        <f>AE120-$E113-K113-'S4. PAIRS'!AL$37</f>
        <v>-7.8614389530626758E-3</v>
      </c>
      <c r="AF122" s="7">
        <f>AF120-$F113-G113-'S4. PAIRS'!AL$38</f>
        <v>-1.7430425507081404</v>
      </c>
      <c r="AG122" s="7">
        <f>AG120-$F113-H113-'S4. PAIRS'!AL$39</f>
        <v>9.4540580219461788E-3</v>
      </c>
      <c r="AH122" s="7">
        <f>AH120-$F113-I113-'S4. PAIRS'!AL$40</f>
        <v>-4.7779200782147216E-2</v>
      </c>
      <c r="AI122" s="7">
        <f>AI120-$F113-J113-'S4. PAIRS'!AL$41</f>
        <v>-0.17154352698641384</v>
      </c>
      <c r="AJ122" s="7">
        <f>AJ120-$F113-K113-'S4. PAIRS'!AL$42</f>
        <v>-0.25920409414618462</v>
      </c>
      <c r="AK122" s="7">
        <f>AK120-$G113-H113-'S4. PAIRS'!AL$43</f>
        <v>1.8057840852958432E-2</v>
      </c>
      <c r="AL122" s="7">
        <f>AL120-$G113-I113-'S4. PAIRS'!AL$44</f>
        <v>-4.6002721376651741E-2</v>
      </c>
      <c r="AM122" s="7">
        <f>AM120-$G113-J113-'S4. PAIRS'!AL$45</f>
        <v>-0.26551119206175544</v>
      </c>
      <c r="AN122" s="7">
        <f>AN120-$G113-K113-'S4. PAIRS'!AL$46</f>
        <v>-4.0206416107041655E-2</v>
      </c>
      <c r="AO122" s="7">
        <f>AO120-$H113-I113-'S4. PAIRS'!AL$47</f>
        <v>-1.7842605194805648E-2</v>
      </c>
      <c r="AP122" s="7">
        <f>AP120-$H113-J113-'S4. PAIRS'!AL$48</f>
        <v>-1.1815376410088821E-2</v>
      </c>
      <c r="AQ122" s="7">
        <f>AQ120-$H113-K113-'S4. PAIRS'!AL$49</f>
        <v>-1.3893687939039653E-2</v>
      </c>
      <c r="AR122" s="7">
        <f>AR120-$I113-J113-'S4. PAIRS'!AL$50</f>
        <v>-0.33803434769390206</v>
      </c>
      <c r="AS122" s="7">
        <f>AS120-$I113-K113-'S4. PAIRS'!AL$51</f>
        <v>-1.0482546309075941E-2</v>
      </c>
      <c r="AT122" s="7">
        <f>AT120-J113-K113-'S4. PAIRS'!AL$52</f>
        <v>-6.8749940355354727E-3</v>
      </c>
      <c r="AV122" s="7">
        <f>SUM(B122:AT122)</f>
        <v>-4.5987623566433351</v>
      </c>
    </row>
    <row r="124" spans="1:48" x14ac:dyDescent="0.35">
      <c r="A124" s="30" t="s">
        <v>92</v>
      </c>
      <c r="B124" s="30"/>
      <c r="C124" s="30"/>
      <c r="D124" s="30"/>
      <c r="E124" s="30"/>
    </row>
    <row r="126" spans="1:48" x14ac:dyDescent="0.35">
      <c r="B126" t="s">
        <v>24</v>
      </c>
      <c r="C126" t="s">
        <v>25</v>
      </c>
      <c r="D126" t="s">
        <v>26</v>
      </c>
      <c r="E126" t="s">
        <v>27</v>
      </c>
      <c r="F126" t="s">
        <v>28</v>
      </c>
      <c r="G126" t="s">
        <v>29</v>
      </c>
      <c r="H126" t="s">
        <v>30</v>
      </c>
      <c r="I126" t="s">
        <v>31</v>
      </c>
      <c r="J126" t="s">
        <v>32</v>
      </c>
      <c r="K126" t="s">
        <v>33</v>
      </c>
      <c r="M126" t="s">
        <v>34</v>
      </c>
    </row>
    <row r="127" spans="1:48" x14ac:dyDescent="0.35">
      <c r="A127" t="s">
        <v>34</v>
      </c>
      <c r="B127">
        <v>-1028.69155202</v>
      </c>
      <c r="C127">
        <v>-1216.8049272000001</v>
      </c>
      <c r="D127">
        <v>-1256.06629404</v>
      </c>
      <c r="E127">
        <v>-1254.0777631799999</v>
      </c>
      <c r="F127">
        <v>-1253.6442231200001</v>
      </c>
      <c r="G127">
        <v>-1202.3677043499999</v>
      </c>
      <c r="H127">
        <v>-1259.6330158200001</v>
      </c>
      <c r="I127">
        <v>-1259.6305295300001</v>
      </c>
      <c r="J127">
        <v>-1259.62771071</v>
      </c>
      <c r="K127">
        <v>-1106.05979837</v>
      </c>
    </row>
    <row r="128" spans="1:48" x14ac:dyDescent="0.35">
      <c r="A128" t="s">
        <v>35</v>
      </c>
      <c r="B128">
        <v>-705.02909692699996</v>
      </c>
      <c r="C128">
        <v>-705.02662905199998</v>
      </c>
      <c r="D128">
        <v>-705.02909980499999</v>
      </c>
      <c r="E128">
        <v>-705.02938225299999</v>
      </c>
      <c r="F128">
        <v>-705.02767572100004</v>
      </c>
      <c r="G128">
        <v>-705.02847803899999</v>
      </c>
      <c r="H128">
        <v>-705.02957196600005</v>
      </c>
      <c r="I128" s="5">
        <v>-705.02833079799996</v>
      </c>
      <c r="J128">
        <v>-705.02729086900001</v>
      </c>
      <c r="K128">
        <v>-705.02918603700004</v>
      </c>
    </row>
    <row r="129" spans="1:48" x14ac:dyDescent="0.35">
      <c r="A129" t="s">
        <v>36</v>
      </c>
      <c r="B129">
        <v>-323.66242213999999</v>
      </c>
      <c r="C129">
        <v>-511.74910301900002</v>
      </c>
      <c r="D129">
        <v>-551.03090006000002</v>
      </c>
      <c r="E129">
        <v>-549.04870354000002</v>
      </c>
      <c r="F129">
        <v>-548.60291769800006</v>
      </c>
      <c r="G129">
        <v>-497.32559209700003</v>
      </c>
      <c r="H129">
        <v>-554.60369726299996</v>
      </c>
      <c r="I129">
        <v>-554.60264536800003</v>
      </c>
      <c r="J129">
        <v>-554.60286714599999</v>
      </c>
      <c r="K129">
        <v>-401.03067180199997</v>
      </c>
    </row>
    <row r="130" spans="1:48" x14ac:dyDescent="0.35">
      <c r="A130" t="s">
        <v>37</v>
      </c>
      <c r="B130">
        <f t="shared" ref="B130:F130" si="24">627.5095*(B127-B128-B129)</f>
        <v>-2.0678320599098812E-2</v>
      </c>
      <c r="C130">
        <f t="shared" si="24"/>
        <v>-18.320220801270985</v>
      </c>
      <c r="D130">
        <f t="shared" si="24"/>
        <v>-3.9496546071585024</v>
      </c>
      <c r="E130">
        <f t="shared" si="24"/>
        <v>0.20244272238245578</v>
      </c>
      <c r="F130">
        <f t="shared" si="24"/>
        <v>-8.5527668596679618</v>
      </c>
      <c r="G130">
        <f>627.5095*(G127-G128-G129)</f>
        <v>-8.5555988099837315</v>
      </c>
      <c r="H130">
        <f t="shared" ref="H130:K130" si="25">627.5095*(H127-H128-H129)</f>
        <v>0.15901655483808008</v>
      </c>
      <c r="I130">
        <f t="shared" si="25"/>
        <v>0.28026833296588838</v>
      </c>
      <c r="J130">
        <f t="shared" si="25"/>
        <v>1.5357071369178497</v>
      </c>
      <c r="K130">
        <f t="shared" si="25"/>
        <v>3.7317362495615132E-2</v>
      </c>
      <c r="M130" s="6">
        <f>SUM(B130:K130)</f>
        <v>-37.184167289080385</v>
      </c>
    </row>
    <row r="132" spans="1:48" x14ac:dyDescent="0.35">
      <c r="B132" t="s">
        <v>38</v>
      </c>
      <c r="C132" t="s">
        <v>39</v>
      </c>
      <c r="D132" t="s">
        <v>40</v>
      </c>
      <c r="E132" t="s">
        <v>41</v>
      </c>
      <c r="F132" t="s">
        <v>42</v>
      </c>
      <c r="G132" t="s">
        <v>43</v>
      </c>
      <c r="H132" t="s">
        <v>44</v>
      </c>
      <c r="I132" t="s">
        <v>45</v>
      </c>
      <c r="J132" t="s">
        <v>46</v>
      </c>
      <c r="K132" t="s">
        <v>47</v>
      </c>
      <c r="L132" t="s">
        <v>48</v>
      </c>
      <c r="M132" t="s">
        <v>49</v>
      </c>
      <c r="N132" t="s">
        <v>50</v>
      </c>
      <c r="O132" t="s">
        <v>51</v>
      </c>
      <c r="P132" t="s">
        <v>52</v>
      </c>
      <c r="Q132" t="s">
        <v>53</v>
      </c>
      <c r="R132" t="s">
        <v>54</v>
      </c>
      <c r="S132" t="s">
        <v>55</v>
      </c>
      <c r="T132" t="s">
        <v>56</v>
      </c>
      <c r="U132" t="s">
        <v>57</v>
      </c>
      <c r="V132" t="s">
        <v>58</v>
      </c>
      <c r="W132" t="s">
        <v>59</v>
      </c>
      <c r="X132" t="s">
        <v>60</v>
      </c>
      <c r="Y132" t="s">
        <v>61</v>
      </c>
      <c r="Z132" t="s">
        <v>62</v>
      </c>
      <c r="AA132" t="s">
        <v>63</v>
      </c>
      <c r="AB132" t="s">
        <v>64</v>
      </c>
      <c r="AC132" t="s">
        <v>65</v>
      </c>
      <c r="AD132" t="s">
        <v>66</v>
      </c>
      <c r="AE132" t="s">
        <v>67</v>
      </c>
      <c r="AF132" t="s">
        <v>68</v>
      </c>
      <c r="AG132" t="s">
        <v>69</v>
      </c>
      <c r="AH132" t="s">
        <v>70</v>
      </c>
      <c r="AI132" t="s">
        <v>71</v>
      </c>
      <c r="AJ132" t="s">
        <v>72</v>
      </c>
      <c r="AK132" t="s">
        <v>73</v>
      </c>
      <c r="AL132" t="s">
        <v>74</v>
      </c>
      <c r="AM132" t="s">
        <v>75</v>
      </c>
      <c r="AN132" t="s">
        <v>76</v>
      </c>
      <c r="AO132" t="s">
        <v>77</v>
      </c>
      <c r="AP132" t="s">
        <v>78</v>
      </c>
      <c r="AQ132" t="s">
        <v>79</v>
      </c>
      <c r="AR132" t="s">
        <v>80</v>
      </c>
      <c r="AS132" t="s">
        <v>81</v>
      </c>
      <c r="AT132" t="s">
        <v>82</v>
      </c>
    </row>
    <row r="133" spans="1:48" x14ac:dyDescent="0.35">
      <c r="A133" t="s">
        <v>34</v>
      </c>
      <c r="B133">
        <v>-1540.4676175100001</v>
      </c>
      <c r="C133">
        <v>-1579.7242154200001</v>
      </c>
      <c r="D133">
        <v>-1501.34250415</v>
      </c>
      <c r="E133">
        <v>-1577.30678229</v>
      </c>
      <c r="F133">
        <v>-1526.0302553399999</v>
      </c>
      <c r="G133">
        <v>-1583.29560474</v>
      </c>
      <c r="H133">
        <v>-1583.2931808999999</v>
      </c>
      <c r="I133">
        <v>-1583.2902291299999</v>
      </c>
      <c r="J133">
        <v>-1429.72231132</v>
      </c>
      <c r="K133">
        <v>-1767.8401007699999</v>
      </c>
      <c r="L133">
        <v>-1765.85443025</v>
      </c>
      <c r="M133">
        <v>-1765.4199804100001</v>
      </c>
      <c r="N133">
        <v>-1714.14432717</v>
      </c>
      <c r="O133" s="7">
        <v>-1771.4089544399999</v>
      </c>
      <c r="P133" s="7">
        <v>-1771.40640899</v>
      </c>
      <c r="Q133" s="7">
        <v>-1771.4034613399999</v>
      </c>
      <c r="R133">
        <v>-1617.8357901899999</v>
      </c>
      <c r="S133">
        <v>-1805.14005499</v>
      </c>
      <c r="T133">
        <v>-1804.6810837400001</v>
      </c>
      <c r="U133" s="7">
        <v>-1753.40620061</v>
      </c>
      <c r="V133">
        <v>-1810.66753077</v>
      </c>
      <c r="W133">
        <v>-1810.6677090200001</v>
      </c>
      <c r="X133">
        <v>-1810.6650282600001</v>
      </c>
      <c r="Y133">
        <v>-1657.0970826099999</v>
      </c>
      <c r="Z133" s="7">
        <v>-1802.6930019199999</v>
      </c>
      <c r="AA133">
        <v>-1751.41576983</v>
      </c>
      <c r="AB133">
        <v>-1808.6813104</v>
      </c>
      <c r="AC133">
        <v>-1808.6793778000001</v>
      </c>
      <c r="AD133">
        <v>-1808.67653034</v>
      </c>
      <c r="AE133">
        <v>-1655.1085307200001</v>
      </c>
      <c r="AF133">
        <v>-1750.98815973</v>
      </c>
      <c r="AG133">
        <v>-1808.24820862</v>
      </c>
      <c r="AH133">
        <v>-1808.2458441599999</v>
      </c>
      <c r="AI133">
        <v>-1808.24197755</v>
      </c>
      <c r="AJ133" s="7">
        <v>-1654.6813365400001</v>
      </c>
      <c r="AK133">
        <v>-1756.97177603</v>
      </c>
      <c r="AL133">
        <v>-1756.96919041</v>
      </c>
      <c r="AM133">
        <v>-1756.96652277</v>
      </c>
      <c r="AN133">
        <v>-1603.3985561699999</v>
      </c>
      <c r="AO133">
        <v>-1814.23440618</v>
      </c>
      <c r="AP133">
        <v>-1814.23174109</v>
      </c>
      <c r="AQ133">
        <v>-1660.66393333</v>
      </c>
      <c r="AR133" s="7">
        <v>-1814.22849395</v>
      </c>
      <c r="AS133">
        <v>-1660.66125048</v>
      </c>
      <c r="AT133">
        <v>-1660.65864659</v>
      </c>
    </row>
    <row r="134" spans="1:48" x14ac:dyDescent="0.35">
      <c r="A134" t="s">
        <v>35</v>
      </c>
      <c r="B134">
        <v>-705.02673878799999</v>
      </c>
      <c r="C134">
        <v>-705.02916148700001</v>
      </c>
      <c r="D134">
        <v>-705.02946106800005</v>
      </c>
      <c r="E134">
        <v>-705.02777723400004</v>
      </c>
      <c r="F134">
        <v>-705.02860659299995</v>
      </c>
      <c r="G134">
        <v>-705.02964237599997</v>
      </c>
      <c r="H134">
        <v>-705.02841194099994</v>
      </c>
      <c r="I134">
        <v>-705.02734323499999</v>
      </c>
      <c r="J134">
        <v>-705.02924513699998</v>
      </c>
      <c r="K134">
        <v>-705.02678268800003</v>
      </c>
      <c r="L134">
        <v>-705.02692636799998</v>
      </c>
      <c r="M134">
        <v>-705.025322749</v>
      </c>
      <c r="N134">
        <v>-705.02606036099996</v>
      </c>
      <c r="O134">
        <v>-705.02722902599999</v>
      </c>
      <c r="P134">
        <v>-705.02592966500004</v>
      </c>
      <c r="Q134">
        <v>-705.02500434700005</v>
      </c>
      <c r="R134">
        <v>-705.02685576099998</v>
      </c>
      <c r="S134">
        <v>-705.02937254400001</v>
      </c>
      <c r="T134">
        <v>-705.02768625099998</v>
      </c>
      <c r="U134" s="8">
        <v>-705.02854593699999</v>
      </c>
      <c r="V134">
        <v>-705.02965630000006</v>
      </c>
      <c r="W134">
        <v>-705.02828046100001</v>
      </c>
      <c r="X134" s="8">
        <v>-705.02745081099999</v>
      </c>
      <c r="Y134">
        <v>-705.02916997499995</v>
      </c>
      <c r="Z134" s="8">
        <v>-705.02799903799996</v>
      </c>
      <c r="AA134">
        <v>-705.02879924700005</v>
      </c>
      <c r="AB134">
        <v>-705.02985578300002</v>
      </c>
      <c r="AC134">
        <v>-705.02871107099998</v>
      </c>
      <c r="AD134" s="8">
        <v>-705.02773419599998</v>
      </c>
      <c r="AE134">
        <v>-705.02950460800002</v>
      </c>
      <c r="AF134">
        <v>-705.027094164</v>
      </c>
      <c r="AG134">
        <v>-705.02817527399998</v>
      </c>
      <c r="AH134">
        <v>-705.02686557699997</v>
      </c>
      <c r="AI134">
        <v>-705.02589876299999</v>
      </c>
      <c r="AJ134" s="8">
        <v>-705.02787524400003</v>
      </c>
      <c r="AK134">
        <v>-705.02898633699999</v>
      </c>
      <c r="AL134" s="8">
        <v>-705.02769415099999</v>
      </c>
      <c r="AM134">
        <v>-705.02675311999997</v>
      </c>
      <c r="AN134">
        <v>-705.028595096</v>
      </c>
      <c r="AO134">
        <v>-705.02871413599996</v>
      </c>
      <c r="AP134" s="8">
        <v>-705.02779242600002</v>
      </c>
      <c r="AQ134">
        <v>-705.02967895400002</v>
      </c>
      <c r="AR134" s="8">
        <v>-705.026386215</v>
      </c>
      <c r="AS134">
        <v>-401.03071881400001</v>
      </c>
      <c r="AT134" s="8">
        <v>-705.02753096699996</v>
      </c>
    </row>
    <row r="135" spans="1:48" x14ac:dyDescent="0.35">
      <c r="A135" t="s">
        <v>36</v>
      </c>
      <c r="B135">
        <v>-323.66246751599999</v>
      </c>
      <c r="C135">
        <v>-323.66257813800001</v>
      </c>
      <c r="D135">
        <v>-247.76250135399999</v>
      </c>
      <c r="E135">
        <v>-323.66242579700003</v>
      </c>
      <c r="F135">
        <v>-323.662423413</v>
      </c>
      <c r="G135">
        <v>-323.66246741999998</v>
      </c>
      <c r="H135">
        <v>-323.662460635</v>
      </c>
      <c r="I135">
        <v>-323.662418866</v>
      </c>
      <c r="J135">
        <v>-323.662415667</v>
      </c>
      <c r="K135">
        <v>-511.74909569699997</v>
      </c>
      <c r="L135">
        <v>-511.74901575899997</v>
      </c>
      <c r="M135">
        <v>-511.74907454599997</v>
      </c>
      <c r="N135">
        <v>-511.74905437299998</v>
      </c>
      <c r="O135">
        <v>-511.74909417100002</v>
      </c>
      <c r="P135">
        <v>-511.74903366900003</v>
      </c>
      <c r="Q135">
        <v>-511.74911358399999</v>
      </c>
      <c r="R135">
        <v>-511.749060171</v>
      </c>
      <c r="S135">
        <v>-551.02614435999999</v>
      </c>
      <c r="T135">
        <v>-551.03088673100001</v>
      </c>
      <c r="U135" s="8">
        <v>-551.03082865600004</v>
      </c>
      <c r="V135">
        <v>-551.02929895499994</v>
      </c>
      <c r="W135">
        <v>-551.03096014200003</v>
      </c>
      <c r="X135">
        <v>-551.03096759200002</v>
      </c>
      <c r="Y135">
        <v>-551.03092317400001</v>
      </c>
      <c r="Z135">
        <v>-549.04875192199995</v>
      </c>
      <c r="AA135">
        <v>-549.04866581700003</v>
      </c>
      <c r="AB135">
        <v>-549.04868336100003</v>
      </c>
      <c r="AC135">
        <v>-549.04868326799999</v>
      </c>
      <c r="AD135">
        <v>-549.04867851500001</v>
      </c>
      <c r="AE135">
        <v>-549.048732449</v>
      </c>
      <c r="AF135">
        <v>-548.60213035599998</v>
      </c>
      <c r="AG135">
        <v>-548.60296893600002</v>
      </c>
      <c r="AH135">
        <v>-548.60300378299996</v>
      </c>
      <c r="AI135">
        <v>-548.60326713400002</v>
      </c>
      <c r="AJ135">
        <v>-548.60266551300003</v>
      </c>
      <c r="AK135">
        <v>-497.325686808</v>
      </c>
      <c r="AL135">
        <v>-497.32556455100001</v>
      </c>
      <c r="AM135">
        <v>-497.32511725000001</v>
      </c>
      <c r="AN135">
        <v>-497.32559076000001</v>
      </c>
      <c r="AO135">
        <v>-554.60372438100001</v>
      </c>
      <c r="AP135">
        <v>-554.60375924899995</v>
      </c>
      <c r="AQ135">
        <v>-554.60381021000001</v>
      </c>
      <c r="AR135" s="8">
        <v>-554.60302410999998</v>
      </c>
      <c r="AS135" s="8">
        <v>-554.60264891400004</v>
      </c>
      <c r="AT135" s="8">
        <v>-554.60288937999997</v>
      </c>
    </row>
    <row r="136" spans="1:48" x14ac:dyDescent="0.35">
      <c r="A136" t="s">
        <v>83</v>
      </c>
      <c r="B136">
        <v>-511.74905274499997</v>
      </c>
      <c r="C136">
        <v>-551.02967909799997</v>
      </c>
      <c r="D136">
        <v>-548.38946939699997</v>
      </c>
      <c r="E136">
        <v>-548.60295314799998</v>
      </c>
      <c r="F136">
        <v>-497.32552918800002</v>
      </c>
      <c r="G136">
        <v>-554.60373743699995</v>
      </c>
      <c r="H136">
        <v>-554.60269004099996</v>
      </c>
      <c r="I136">
        <v>-554.60287135099998</v>
      </c>
      <c r="J136">
        <v>-401.03067795599998</v>
      </c>
      <c r="K136">
        <v>-551.03098606000003</v>
      </c>
      <c r="L136">
        <v>-549.04867270499994</v>
      </c>
      <c r="M136">
        <v>-548.60291616200004</v>
      </c>
      <c r="N136">
        <v>-497.32556178700003</v>
      </c>
      <c r="O136">
        <v>-554.60369978799997</v>
      </c>
      <c r="P136">
        <v>-554.60263763600005</v>
      </c>
      <c r="Q136">
        <v>-554.60290522100001</v>
      </c>
      <c r="R136">
        <v>-401.03068022399998</v>
      </c>
      <c r="S136">
        <v>-549.04596129599997</v>
      </c>
      <c r="T136">
        <v>-548.60291928599997</v>
      </c>
      <c r="U136" s="8">
        <v>-497.32560381399998</v>
      </c>
      <c r="V136" s="8">
        <v>-554.60285235900005</v>
      </c>
      <c r="W136">
        <v>-554.60266809699999</v>
      </c>
      <c r="X136" s="8">
        <v>-554.60289768899997</v>
      </c>
      <c r="Y136">
        <v>-401.03068156</v>
      </c>
      <c r="Z136">
        <v>-548.60291881900002</v>
      </c>
      <c r="AA136">
        <v>-497.32566320900003</v>
      </c>
      <c r="AB136">
        <v>-554.60394560199995</v>
      </c>
      <c r="AC136">
        <v>-554.60273262400005</v>
      </c>
      <c r="AD136" s="8">
        <v>-554.60288998399994</v>
      </c>
      <c r="AE136">
        <v>-401.030721008</v>
      </c>
      <c r="AF136">
        <v>-497.32537714400002</v>
      </c>
      <c r="AG136">
        <v>-554.60373178099996</v>
      </c>
      <c r="AH136" s="8">
        <v>-554.60276624699998</v>
      </c>
      <c r="AI136" s="8">
        <v>-554.60319130400001</v>
      </c>
      <c r="AJ136">
        <v>-401.03081543600001</v>
      </c>
      <c r="AK136">
        <v>-554.60374673900003</v>
      </c>
      <c r="AL136" s="8">
        <v>-554.60268797799995</v>
      </c>
      <c r="AM136">
        <v>-554.60374766100006</v>
      </c>
      <c r="AN136">
        <v>-401.030735542</v>
      </c>
      <c r="AO136" s="8">
        <v>-554.60265822999997</v>
      </c>
      <c r="AP136" s="8">
        <v>-554.60289135100004</v>
      </c>
      <c r="AQ136">
        <v>-401.03077119900001</v>
      </c>
      <c r="AR136" s="8">
        <v>-554.60323555699995</v>
      </c>
      <c r="AS136">
        <v>-705.02839133099997</v>
      </c>
      <c r="AT136">
        <v>-401.03074206999997</v>
      </c>
    </row>
    <row r="137" spans="1:48" x14ac:dyDescent="0.35">
      <c r="A137" t="s">
        <v>37</v>
      </c>
      <c r="B137">
        <f>627.5095*(B133-B134-B135-B136)</f>
        <v>-18.422713182960422</v>
      </c>
      <c r="C137">
        <f t="shared" ref="C137" si="26">627.5095*(C133-C134-C135-C136)</f>
        <v>-1.7549539361264905</v>
      </c>
      <c r="D137">
        <f>627.5095*(D133-D134-D135-D136)</f>
        <v>-101.07441788958191</v>
      </c>
      <c r="E137">
        <f t="shared" ref="E137:AT137" si="27">627.5095*(E133-E134-E135-E136)</f>
        <v>-8.5505141005593739</v>
      </c>
      <c r="F137">
        <f t="shared" si="27"/>
        <v>-8.5944617283697351</v>
      </c>
      <c r="G137">
        <f t="shared" si="27"/>
        <v>0.15216666109544666</v>
      </c>
      <c r="H137">
        <f t="shared" si="27"/>
        <v>0.23953104380021614</v>
      </c>
      <c r="I137">
        <f t="shared" si="27"/>
        <v>1.5087348961059996</v>
      </c>
      <c r="J137">
        <f t="shared" si="27"/>
        <v>1.721886064223372E-2</v>
      </c>
      <c r="K137">
        <f t="shared" si="27"/>
        <v>-20.856109682563435</v>
      </c>
      <c r="L137">
        <f t="shared" si="27"/>
        <v>-18.709458041469944</v>
      </c>
      <c r="M137">
        <f t="shared" si="27"/>
        <v>-26.773918343612234</v>
      </c>
      <c r="N137">
        <f t="shared" si="27"/>
        <v>-27.391196928683293</v>
      </c>
      <c r="O137">
        <f t="shared" si="27"/>
        <v>-18.154762861263663</v>
      </c>
      <c r="P137">
        <f t="shared" si="27"/>
        <v>-18.077306226216503</v>
      </c>
      <c r="Q137">
        <f t="shared" si="27"/>
        <v>-16.590214132670194</v>
      </c>
      <c r="R137">
        <f t="shared" si="27"/>
        <v>-18.319533678287108</v>
      </c>
      <c r="S137">
        <f t="shared" si="27"/>
        <v>-24.207302204420579</v>
      </c>
      <c r="T137">
        <f t="shared" si="27"/>
        <v>-12.293834799056523</v>
      </c>
      <c r="U137" s="9">
        <f t="shared" si="27"/>
        <v>-13.317133993451209</v>
      </c>
      <c r="V137">
        <f t="shared" si="27"/>
        <v>-3.5913347600099761</v>
      </c>
      <c r="W137">
        <f t="shared" si="27"/>
        <v>-3.6397559029990862</v>
      </c>
      <c r="X137">
        <f t="shared" si="27"/>
        <v>-2.3294206857341258</v>
      </c>
      <c r="Y137">
        <f t="shared" si="27"/>
        <v>-3.9582678025324718</v>
      </c>
      <c r="Z137">
        <f t="shared" si="27"/>
        <v>-8.3660451328257182</v>
      </c>
      <c r="AA137">
        <f t="shared" si="27"/>
        <v>-7.932697112252642</v>
      </c>
      <c r="AB137">
        <f t="shared" si="27"/>
        <v>0.73691327119726369</v>
      </c>
      <c r="AC137">
        <f t="shared" si="27"/>
        <v>0.47010689956302387</v>
      </c>
      <c r="AD137">
        <f t="shared" si="27"/>
        <v>1.7396790998308762</v>
      </c>
      <c r="AE137">
        <f t="shared" si="27"/>
        <v>0.26816304723644568</v>
      </c>
      <c r="AF137">
        <f t="shared" si="27"/>
        <v>-21.058005216563114</v>
      </c>
      <c r="AG137">
        <f t="shared" si="27"/>
        <v>-8.3663513575048896</v>
      </c>
      <c r="AH137">
        <f t="shared" si="27"/>
        <v>-8.2884924888416371</v>
      </c>
      <c r="AI137">
        <f t="shared" si="27"/>
        <v>-6.0368603908079583</v>
      </c>
      <c r="AJ137">
        <f t="shared" si="27"/>
        <v>-12.537857555796888</v>
      </c>
      <c r="AK137">
        <f t="shared" si="27"/>
        <v>-8.3811084984446929</v>
      </c>
      <c r="AL137">
        <f t="shared" si="27"/>
        <v>-8.3105663903631779</v>
      </c>
      <c r="AM137">
        <f t="shared" si="27"/>
        <v>-6.8428273175276733</v>
      </c>
      <c r="AN137">
        <f t="shared" si="27"/>
        <v>-8.5559489602557388</v>
      </c>
      <c r="AO137">
        <f t="shared" si="27"/>
        <v>0.43333735288171227</v>
      </c>
      <c r="AP137">
        <f t="shared" si="27"/>
        <v>1.6954905083169083</v>
      </c>
      <c r="AQ137">
        <f t="shared" si="27"/>
        <v>0.20521631436117274</v>
      </c>
      <c r="AR137">
        <f t="shared" si="27"/>
        <v>2.6053767732910709</v>
      </c>
      <c r="AS137">
        <f t="shared" si="27"/>
        <v>0.31913815399040385</v>
      </c>
      <c r="AT137">
        <f t="shared" si="27"/>
        <v>1.5787053428006779</v>
      </c>
    </row>
    <row r="139" spans="1:48" x14ac:dyDescent="0.35">
      <c r="A139" t="s">
        <v>84</v>
      </c>
      <c r="B139" s="7">
        <f>B137-$B130-C130-'S4. PAIRS'!AR$8</f>
        <v>-0.11821714221116275</v>
      </c>
      <c r="C139" s="7">
        <f>C137-$B130-D130-'S4. PAIRS'!AR$9</f>
        <v>-0.16412636473368769</v>
      </c>
      <c r="D139" s="7">
        <f>D137-$B130-E130-'S4. PAIRS'!AR$10</f>
        <v>-1.5700287160882453E-3</v>
      </c>
      <c r="E139" s="7">
        <f>E137-$B130-F130-'S4. PAIRS'!AR$11</f>
        <v>1.8131259508434409E-2</v>
      </c>
      <c r="F139" s="7">
        <f>F137-$B130-G130-'S4. PAIRS'!AR$12</f>
        <v>-2.6322140960646709E-2</v>
      </c>
      <c r="G139" s="7">
        <f>G137-$B130-H130-'S4. PAIRS'!AR$13</f>
        <v>-1.5957566902122227E-3</v>
      </c>
      <c r="H139" s="7">
        <f>H137-$B130-I130-'S4. PAIRS'!AR$14</f>
        <v>-3.3204665101889019E-2</v>
      </c>
      <c r="I139" s="7">
        <f>I137-$B130-J130-'S4. PAIRS'!AR$15</f>
        <v>-1.3965851410436908E-2</v>
      </c>
      <c r="J139" s="7">
        <f>J137-$B130-K130-'S4. PAIRS'!AR$16</f>
        <v>-4.75714957647472E-3</v>
      </c>
      <c r="K139" s="7">
        <f>K137-$C130-D130-'S4. PAIRS'!AR$17</f>
        <v>0.62702820029483153</v>
      </c>
      <c r="L139" s="7">
        <f>L137-$C130-E130-'S4. PAIRS'!AR$18</f>
        <v>-0.11697153593563664</v>
      </c>
      <c r="M139" s="7">
        <f>M137-$C130-F130-'S4. PAIRS'!AR$19</f>
        <v>6.3229739734466051E-2</v>
      </c>
      <c r="N139" s="7">
        <f>N137-$C130-G130-'S4. PAIRS'!AR$20</f>
        <v>-9.2391361259268001E-2</v>
      </c>
      <c r="O139" s="7">
        <f>O137-$C130-H130-'S4. PAIRS'!AR$21</f>
        <v>-1.8663387430111981E-2</v>
      </c>
      <c r="P139" s="7">
        <f>P137-$C130-I130-'S4. PAIRS'!AR$22</f>
        <v>-0.11020823844428911</v>
      </c>
      <c r="Q139" s="7">
        <f>Q137-$C130-J130-'S4. PAIRS'!AR$23</f>
        <v>0.14748669536997958</v>
      </c>
      <c r="R139" s="7">
        <f>R137-$C130-K130-'S4. PAIRS'!AR$24</f>
        <v>-3.9630362485515436E-2</v>
      </c>
      <c r="S139" s="7">
        <f>S137-$D130-E130-'S4. PAIRS'!AR$25</f>
        <v>-1.0387152202971208</v>
      </c>
      <c r="T139" s="7">
        <f>T137-$D130-F130-'S4. PAIRS'!AR$26</f>
        <v>0.15803512987212531</v>
      </c>
      <c r="U139" s="7">
        <f>U137-$D130-G130-'S4. PAIRS'!AR$27</f>
        <v>-0.2892385813930578</v>
      </c>
      <c r="V139" s="7">
        <f>V137-$D130-H130-'S4. PAIRS'!AR$28</f>
        <v>-0.47313024032111162</v>
      </c>
      <c r="W139" s="7">
        <f>W137-$D130-I130-'S4. PAIRS'!AR$29</f>
        <v>-3.5018167497378752E-2</v>
      </c>
      <c r="X139" s="7">
        <f>X137-$D130-J130-'S4. PAIRS'!AR$30</f>
        <v>6.6001449061910772E-2</v>
      </c>
      <c r="Y139" s="7">
        <f>Y137-$D130-K130-'S4. PAIRS'!AR$31</f>
        <v>-4.2353753771418867E-2</v>
      </c>
      <c r="Z139" s="7">
        <f>Z137-$E130-F130-'S4. PAIRS'!AR$32</f>
        <v>-1.248116393989521E-2</v>
      </c>
      <c r="AA139" s="7">
        <f>AA137-$E130-G130-'S4. PAIRS'!AR$33</f>
        <v>9.4377428404772701E-3</v>
      </c>
      <c r="AB139" s="7">
        <f>AB137-$E130-H130-'S4. PAIRS'!AR$34</f>
        <v>-6.4633494102855904E-4</v>
      </c>
      <c r="AC139" s="7">
        <f>AC137-$E130-I130-'S4. PAIRS'!AR$35</f>
        <v>3.9759002356091616E-3</v>
      </c>
      <c r="AD139" s="7">
        <f>AD137-$E130-J130-'S4. PAIRS'!AR$36</f>
        <v>-2.2176185915139435E-3</v>
      </c>
      <c r="AE139" s="7">
        <f>AE137-$E130-K130-'S4. PAIRS'!AR$37</f>
        <v>-6.6271279787752865E-3</v>
      </c>
      <c r="AF139" s="7">
        <f>AF137-$F130-G130-'S4. PAIRS'!AR$38</f>
        <v>-1.6685433678336299</v>
      </c>
      <c r="AG139" s="7">
        <f>AG137-$F130-H130-'S4. PAIRS'!AR$39</f>
        <v>1.0315001082595358E-2</v>
      </c>
      <c r="AH139" s="7">
        <f>AH137-$F130-I130-'S4. PAIRS'!AR$40</f>
        <v>-4.4385001979195399E-2</v>
      </c>
      <c r="AI139" s="7">
        <f>AI137-$F130-J130-'S4. PAIRS'!AR$41</f>
        <v>-0.11541154726536029</v>
      </c>
      <c r="AJ139" s="7">
        <f>AJ137-$F130-K130-'S4. PAIRS'!AR$42</f>
        <v>-0.20659746275341595</v>
      </c>
      <c r="AK139" s="7">
        <f>AK137-$G130-H130-'S4. PAIRS'!AR$43</f>
        <v>2.4315993010103797E-2</v>
      </c>
      <c r="AL139" s="7">
        <f>AL137-$G130-I130-'S4. PAIRS'!AR$44</f>
        <v>-4.1415626966774297E-2</v>
      </c>
      <c r="AM139" s="7">
        <f>AM137-$G130-J130-'S4. PAIRS'!AR$45</f>
        <v>-0.22611175330536382</v>
      </c>
      <c r="AN139" s="7">
        <f>AN137-$G130-K130-'S4. PAIRS'!AR$46</f>
        <v>-3.6424416467883122E-2</v>
      </c>
      <c r="AO139" s="7">
        <f>AO137-$H130-I130-'S4. PAIRS'!AR$47</f>
        <v>-1.6477144338487688E-2</v>
      </c>
      <c r="AP139" s="7">
        <f>AP137-$H130-J130-'S4. PAIRS'!AR$48</f>
        <v>-1.1627751056293802E-2</v>
      </c>
      <c r="AQ139" s="7">
        <f>AQ137-$H130-K130-'S4. PAIRS'!AR$49</f>
        <v>-1.1025341886450303E-2</v>
      </c>
      <c r="AR139" s="7">
        <f>AR137-$I130-J130-'S4. PAIRS'!AR$50</f>
        <v>-0.26529344639214725</v>
      </c>
      <c r="AS139" s="7">
        <f>AS137-$I130-K130-'S4. PAIRS'!AR$51</f>
        <v>-9.2758453537882327E-3</v>
      </c>
      <c r="AT139" s="7">
        <f>AT137-J130-K130-'S4. PAIRS'!AR$52</f>
        <v>-6.3209032996031818E-3</v>
      </c>
      <c r="AV139" s="7">
        <f>SUM(B139:AT139)</f>
        <v>-4.1730046915745813</v>
      </c>
    </row>
    <row r="141" spans="1:48" x14ac:dyDescent="0.35">
      <c r="A141" s="30" t="s">
        <v>93</v>
      </c>
      <c r="B141" s="30"/>
      <c r="C141" s="30"/>
      <c r="D141" s="30"/>
      <c r="E141" s="30"/>
    </row>
    <row r="143" spans="1:48" x14ac:dyDescent="0.35">
      <c r="B143" t="s">
        <v>24</v>
      </c>
      <c r="C143" t="s">
        <v>25</v>
      </c>
      <c r="D143" t="s">
        <v>26</v>
      </c>
      <c r="E143" t="s">
        <v>27</v>
      </c>
      <c r="F143" t="s">
        <v>28</v>
      </c>
      <c r="G143" t="s">
        <v>29</v>
      </c>
      <c r="H143" t="s">
        <v>30</v>
      </c>
      <c r="I143" t="s">
        <v>31</v>
      </c>
      <c r="J143" t="s">
        <v>32</v>
      </c>
      <c r="K143" t="s">
        <v>33</v>
      </c>
      <c r="M143" t="s">
        <v>34</v>
      </c>
    </row>
    <row r="144" spans="1:48" x14ac:dyDescent="0.35">
      <c r="A144" t="s">
        <v>34</v>
      </c>
      <c r="B144">
        <v>-1029.2960756699999</v>
      </c>
      <c r="C144">
        <v>-1217.49088738</v>
      </c>
      <c r="D144">
        <v>-1256.7828667900001</v>
      </c>
      <c r="E144">
        <v>-1254.8362041099999</v>
      </c>
      <c r="F144">
        <v>-1254.40233317</v>
      </c>
      <c r="G144">
        <v>-1203.1003578699999</v>
      </c>
      <c r="H144">
        <v>-1260.4207357499999</v>
      </c>
      <c r="I144">
        <v>-1260.41613613</v>
      </c>
      <c r="J144">
        <v>-1260.4134491</v>
      </c>
      <c r="K144">
        <v>-1106.73152736</v>
      </c>
    </row>
    <row r="145" spans="1:48" x14ac:dyDescent="0.35">
      <c r="A145" t="s">
        <v>35</v>
      </c>
      <c r="B145">
        <v>-705.45145152500004</v>
      </c>
      <c r="C145">
        <v>-705.44914542699996</v>
      </c>
      <c r="D145">
        <v>-705.45143505700003</v>
      </c>
      <c r="E145">
        <v>-705.45170858799997</v>
      </c>
      <c r="F145">
        <v>-705.45010944499995</v>
      </c>
      <c r="G145">
        <v>-705.45102023599998</v>
      </c>
      <c r="H145">
        <v>-705.45192142200005</v>
      </c>
      <c r="I145" s="5">
        <v>-705.450732109</v>
      </c>
      <c r="J145">
        <v>-705.44984124200005</v>
      </c>
      <c r="K145">
        <v>-705.45153100000005</v>
      </c>
    </row>
    <row r="146" spans="1:48" x14ac:dyDescent="0.35">
      <c r="A146" t="s">
        <v>36</v>
      </c>
      <c r="B146">
        <v>-323.84441517300002</v>
      </c>
      <c r="C146">
        <v>-512.014473877</v>
      </c>
      <c r="D146">
        <v>-551.32742433500005</v>
      </c>
      <c r="E146">
        <v>-549.38469514600001</v>
      </c>
      <c r="F146">
        <v>-548.93950057899997</v>
      </c>
      <c r="G146">
        <v>-497.63846470599998</v>
      </c>
      <c r="H146">
        <v>-554.96925249799995</v>
      </c>
      <c r="I146">
        <v>-554.968185404</v>
      </c>
      <c r="J146" s="5">
        <v>-554.96842643599996</v>
      </c>
      <c r="K146">
        <v>-401.27982885500001</v>
      </c>
    </row>
    <row r="147" spans="1:48" x14ac:dyDescent="0.35">
      <c r="A147" t="s">
        <v>37</v>
      </c>
      <c r="B147">
        <f t="shared" ref="B147:F147" si="28">627.5095*(B144-B145-B146)</f>
        <v>-0.13113191516003156</v>
      </c>
      <c r="C147">
        <f t="shared" si="28"/>
        <v>-17.110976736747865</v>
      </c>
      <c r="D147">
        <f t="shared" si="28"/>
        <v>-2.5146803152802657</v>
      </c>
      <c r="E147">
        <f t="shared" si="28"/>
        <v>0.12526595646614885</v>
      </c>
      <c r="F147">
        <f t="shared" si="28"/>
        <v>-7.9838949849488063</v>
      </c>
      <c r="G147">
        <f>627.5095*(G144-G145-G146)</f>
        <v>-6.8228656127967398</v>
      </c>
      <c r="H147">
        <f t="shared" ref="H147:K147" si="29">627.5095*(H144-H145-H146)</f>
        <v>0.2749558376477535</v>
      </c>
      <c r="I147">
        <f t="shared" si="29"/>
        <v>1.7453442556108236</v>
      </c>
      <c r="J147">
        <f t="shared" si="29"/>
        <v>3.0237034715077664</v>
      </c>
      <c r="K147">
        <f t="shared" si="29"/>
        <v>-0.10511097874863588</v>
      </c>
      <c r="M147" s="6">
        <f>SUM(B147:K147)</f>
        <v>-29.49939102244986</v>
      </c>
    </row>
    <row r="149" spans="1:48" x14ac:dyDescent="0.35">
      <c r="B149" t="s">
        <v>38</v>
      </c>
      <c r="C149" t="s">
        <v>39</v>
      </c>
      <c r="D149" t="s">
        <v>40</v>
      </c>
      <c r="E149" t="s">
        <v>41</v>
      </c>
      <c r="F149" t="s">
        <v>42</v>
      </c>
      <c r="G149" t="s">
        <v>43</v>
      </c>
      <c r="H149" t="s">
        <v>44</v>
      </c>
      <c r="I149" t="s">
        <v>45</v>
      </c>
      <c r="J149" t="s">
        <v>46</v>
      </c>
      <c r="K149" t="s">
        <v>47</v>
      </c>
      <c r="L149" t="s">
        <v>48</v>
      </c>
      <c r="M149" t="s">
        <v>49</v>
      </c>
      <c r="N149" t="s">
        <v>50</v>
      </c>
      <c r="O149" t="s">
        <v>51</v>
      </c>
      <c r="P149" t="s">
        <v>52</v>
      </c>
      <c r="Q149" t="s">
        <v>53</v>
      </c>
      <c r="R149" t="s">
        <v>54</v>
      </c>
      <c r="S149" t="s">
        <v>55</v>
      </c>
      <c r="T149" t="s">
        <v>56</v>
      </c>
      <c r="U149" t="s">
        <v>57</v>
      </c>
      <c r="V149" t="s">
        <v>58</v>
      </c>
      <c r="W149" t="s">
        <v>59</v>
      </c>
      <c r="X149" t="s">
        <v>60</v>
      </c>
      <c r="Y149" t="s">
        <v>61</v>
      </c>
      <c r="Z149" t="s">
        <v>62</v>
      </c>
      <c r="AA149" t="s">
        <v>63</v>
      </c>
      <c r="AB149" t="s">
        <v>64</v>
      </c>
      <c r="AC149" t="s">
        <v>65</v>
      </c>
      <c r="AD149" t="s">
        <v>66</v>
      </c>
      <c r="AE149" t="s">
        <v>67</v>
      </c>
      <c r="AF149" t="s">
        <v>68</v>
      </c>
      <c r="AG149" t="s">
        <v>69</v>
      </c>
      <c r="AH149" t="s">
        <v>70</v>
      </c>
      <c r="AI149" t="s">
        <v>71</v>
      </c>
      <c r="AJ149" t="s">
        <v>72</v>
      </c>
      <c r="AK149" t="s">
        <v>73</v>
      </c>
      <c r="AL149" t="s">
        <v>74</v>
      </c>
      <c r="AM149" t="s">
        <v>75</v>
      </c>
      <c r="AN149" t="s">
        <v>76</v>
      </c>
      <c r="AO149" t="s">
        <v>77</v>
      </c>
      <c r="AP149" t="s">
        <v>78</v>
      </c>
      <c r="AQ149" t="s">
        <v>79</v>
      </c>
      <c r="AR149" t="s">
        <v>80</v>
      </c>
      <c r="AS149" t="s">
        <v>81</v>
      </c>
      <c r="AT149" t="s">
        <v>82</v>
      </c>
    </row>
    <row r="150" spans="1:48" x14ac:dyDescent="0.35">
      <c r="A150" t="s">
        <v>34</v>
      </c>
      <c r="B150">
        <v>-1541.3357104700001</v>
      </c>
      <c r="C150">
        <v>-1580.62016565</v>
      </c>
      <c r="D150">
        <v>-1502.25334004</v>
      </c>
      <c r="E150">
        <v>-1578.2470285100001</v>
      </c>
      <c r="F150">
        <v>-1526.9450597</v>
      </c>
      <c r="G150">
        <v>-1584.26547622</v>
      </c>
      <c r="H150">
        <v>-1584.2609211700001</v>
      </c>
      <c r="I150">
        <v>-1584.2581161000001</v>
      </c>
      <c r="J150">
        <v>-1430.5761858000001</v>
      </c>
      <c r="K150">
        <v>-1768.8201985200001</v>
      </c>
      <c r="L150">
        <v>-1766.8764358799999</v>
      </c>
      <c r="M150">
        <v>-1766.4416448100001</v>
      </c>
      <c r="N150">
        <v>-1715.1405840800001</v>
      </c>
      <c r="O150" s="7">
        <v>-1772.4602391000001</v>
      </c>
      <c r="P150" s="7">
        <v>-1772.45554133</v>
      </c>
      <c r="Q150" s="7">
        <v>-1772.4527673</v>
      </c>
      <c r="R150">
        <v>-1618.7710980100001</v>
      </c>
      <c r="S150">
        <v>-1806.18944356</v>
      </c>
      <c r="T150">
        <v>-1805.7333565199999</v>
      </c>
      <c r="U150" s="7">
        <v>-1754.43310894</v>
      </c>
      <c r="V150">
        <v>-1811.74555345</v>
      </c>
      <c r="W150">
        <v>-1811.7475219600001</v>
      </c>
      <c r="X150">
        <v>-1811.7449592299999</v>
      </c>
      <c r="Y150">
        <v>-1658.0630271499999</v>
      </c>
      <c r="Z150" s="7">
        <v>-1803.7871705699999</v>
      </c>
      <c r="AA150">
        <v>-1752.4844984900001</v>
      </c>
      <c r="AB150">
        <v>-1809.8049184500001</v>
      </c>
      <c r="AC150">
        <v>-1809.8010418399999</v>
      </c>
      <c r="AD150">
        <v>-1809.79829118</v>
      </c>
      <c r="AE150">
        <v>-1656.1163198500001</v>
      </c>
      <c r="AF150">
        <v>-1752.0558620899999</v>
      </c>
      <c r="AG150">
        <v>-1809.37166555</v>
      </c>
      <c r="AH150">
        <v>-1809.36720741</v>
      </c>
      <c r="AI150">
        <v>-1809.36261556</v>
      </c>
      <c r="AJ150" s="7">
        <v>-1655.68726687</v>
      </c>
      <c r="AK150">
        <v>-1758.0698032299999</v>
      </c>
      <c r="AL150">
        <v>-1758.0650923000001</v>
      </c>
      <c r="AM150">
        <v>-1758.05874694</v>
      </c>
      <c r="AN150">
        <v>-1604.38057835</v>
      </c>
      <c r="AO150">
        <v>-1815.3853918499999</v>
      </c>
      <c r="AP150">
        <v>-1815.38279794</v>
      </c>
      <c r="AQ150">
        <v>-1661.70102774</v>
      </c>
      <c r="AR150" s="7">
        <v>-1815.3769474400001</v>
      </c>
      <c r="AS150">
        <v>-1661.6962288</v>
      </c>
      <c r="AT150">
        <v>-1661.69373963</v>
      </c>
    </row>
    <row r="151" spans="1:48" x14ac:dyDescent="0.35">
      <c r="A151" t="s">
        <v>35</v>
      </c>
      <c r="B151">
        <v>-705.44922416600002</v>
      </c>
      <c r="C151">
        <v>-705.45147869599998</v>
      </c>
      <c r="D151">
        <v>-705.45176788100002</v>
      </c>
      <c r="E151">
        <v>-705.45017798900005</v>
      </c>
      <c r="F151">
        <v>-705.45112657300001</v>
      </c>
      <c r="G151">
        <v>-705.45196959199995</v>
      </c>
      <c r="H151">
        <v>-705.45079801500003</v>
      </c>
      <c r="I151">
        <v>-705.44987124199997</v>
      </c>
      <c r="J151">
        <v>-705.45156640100004</v>
      </c>
      <c r="K151">
        <v>-705.44925103499997</v>
      </c>
      <c r="L151">
        <v>-705.44939073299997</v>
      </c>
      <c r="M151">
        <v>-705.44789372800005</v>
      </c>
      <c r="N151">
        <v>-705.44874788599998</v>
      </c>
      <c r="O151">
        <v>-705.44971931800001</v>
      </c>
      <c r="P151">
        <v>-705.44846857699997</v>
      </c>
      <c r="Q151">
        <v>-705.44769300200005</v>
      </c>
      <c r="R151">
        <v>-705.449340968</v>
      </c>
      <c r="S151">
        <v>-705.45167913800003</v>
      </c>
      <c r="T151">
        <v>-705.45009753299996</v>
      </c>
      <c r="U151" s="8">
        <v>-705.45106551499998</v>
      </c>
      <c r="V151">
        <v>-705.45199260499999</v>
      </c>
      <c r="W151">
        <v>-705.45066317500005</v>
      </c>
      <c r="X151" s="8">
        <v>-705.44995871499998</v>
      </c>
      <c r="Y151">
        <v>-705.45150192699998</v>
      </c>
      <c r="Z151" s="8">
        <v>-705.45038523000005</v>
      </c>
      <c r="AA151">
        <v>-705.45130153499997</v>
      </c>
      <c r="AB151">
        <v>-705.45216505600001</v>
      </c>
      <c r="AC151">
        <v>-705.45105575900004</v>
      </c>
      <c r="AD151" s="8">
        <v>-705.45019940600002</v>
      </c>
      <c r="AE151">
        <v>-705.45180410199998</v>
      </c>
      <c r="AF151">
        <v>-705.44971721800005</v>
      </c>
      <c r="AG151">
        <v>-705.450597829</v>
      </c>
      <c r="AH151">
        <v>-705.44935103</v>
      </c>
      <c r="AI151">
        <v>-705.44854052899996</v>
      </c>
      <c r="AJ151" s="8">
        <v>-705.45029332900003</v>
      </c>
      <c r="AK151">
        <v>-705.45151943600001</v>
      </c>
      <c r="AL151" s="8">
        <v>-705.45029153300004</v>
      </c>
      <c r="AM151">
        <v>-705.44944855400001</v>
      </c>
      <c r="AN151">
        <v>-705.45114038400004</v>
      </c>
      <c r="AO151">
        <v>-705.45112940000001</v>
      </c>
      <c r="AP151" s="8">
        <v>-705.45029464699996</v>
      </c>
      <c r="AQ151">
        <v>-705.45202731999996</v>
      </c>
      <c r="AR151" s="8">
        <v>-705.44894905499996</v>
      </c>
      <c r="AS151">
        <v>-401.279867642</v>
      </c>
      <c r="AT151" s="8">
        <v>-705.45006381500002</v>
      </c>
    </row>
    <row r="152" spans="1:48" x14ac:dyDescent="0.35">
      <c r="A152" t="s">
        <v>36</v>
      </c>
      <c r="B152">
        <v>-323.84444692199997</v>
      </c>
      <c r="C152">
        <v>-323.84453035600001</v>
      </c>
      <c r="D152">
        <v>-247.92267961600001</v>
      </c>
      <c r="E152">
        <v>-323.84441796499999</v>
      </c>
      <c r="F152">
        <v>-323.84441650700001</v>
      </c>
      <c r="G152">
        <v>-323.84445476799999</v>
      </c>
      <c r="H152">
        <v>-323.84444343600001</v>
      </c>
      <c r="I152">
        <v>-323.84441096900002</v>
      </c>
      <c r="J152">
        <v>-323.84440920200001</v>
      </c>
      <c r="K152">
        <v>-512.01445969300005</v>
      </c>
      <c r="L152">
        <v>-512.01438904300005</v>
      </c>
      <c r="M152">
        <v>-512.01444629800005</v>
      </c>
      <c r="N152">
        <v>-512.01442992700004</v>
      </c>
      <c r="O152">
        <v>-512.01446186800001</v>
      </c>
      <c r="P152">
        <v>-512.01440001399999</v>
      </c>
      <c r="Q152">
        <v>-512.01447590800001</v>
      </c>
      <c r="R152">
        <v>-512.01443357699998</v>
      </c>
      <c r="S152">
        <v>-551.322850518</v>
      </c>
      <c r="T152">
        <v>-551.32740508999996</v>
      </c>
      <c r="U152" s="8">
        <v>-551.32735358800005</v>
      </c>
      <c r="V152">
        <v>-551.325765542</v>
      </c>
      <c r="W152">
        <v>-551.32747091900001</v>
      </c>
      <c r="X152">
        <v>-551.32747555599997</v>
      </c>
      <c r="Y152">
        <v>-551.327443593</v>
      </c>
      <c r="Z152">
        <v>-549.38473486099997</v>
      </c>
      <c r="AA152">
        <v>-549.38465589999998</v>
      </c>
      <c r="AB152">
        <v>-549.38467127000001</v>
      </c>
      <c r="AC152">
        <v>-549.384676044</v>
      </c>
      <c r="AD152">
        <v>-549.38466446200005</v>
      </c>
      <c r="AE152">
        <v>-549.38471345999994</v>
      </c>
      <c r="AF152">
        <v>-548.93869389300005</v>
      </c>
      <c r="AG152">
        <v>-548.939547662</v>
      </c>
      <c r="AH152">
        <v>-548.93956537099996</v>
      </c>
      <c r="AI152">
        <v>-548.93979884999999</v>
      </c>
      <c r="AJ152">
        <v>-548.939138082</v>
      </c>
      <c r="AK152">
        <v>-497.638558316</v>
      </c>
      <c r="AL152">
        <v>-497.63843066700002</v>
      </c>
      <c r="AM152">
        <v>-497.63781685200001</v>
      </c>
      <c r="AN152">
        <v>-497.63845985500001</v>
      </c>
      <c r="AO152">
        <v>-554.96927219099996</v>
      </c>
      <c r="AP152">
        <v>-554.969307243</v>
      </c>
      <c r="AQ152">
        <v>-554.96935166799994</v>
      </c>
      <c r="AR152" s="8">
        <v>-554.96846939600005</v>
      </c>
      <c r="AS152" s="8">
        <v>-554.96818336599995</v>
      </c>
      <c r="AT152" s="8">
        <v>-554.96844631800002</v>
      </c>
    </row>
    <row r="153" spans="1:48" x14ac:dyDescent="0.35">
      <c r="A153" t="s">
        <v>83</v>
      </c>
      <c r="B153">
        <v>-512.01441566999995</v>
      </c>
      <c r="C153">
        <v>-551.32621464299996</v>
      </c>
      <c r="D153">
        <v>-548.73013796299995</v>
      </c>
      <c r="E153">
        <v>-548.93953445600005</v>
      </c>
      <c r="F153">
        <v>-497.63840576799998</v>
      </c>
      <c r="G153">
        <v>-554.96928509899999</v>
      </c>
      <c r="H153">
        <v>-554.96822008900006</v>
      </c>
      <c r="I153">
        <v>-554.96843351400003</v>
      </c>
      <c r="J153">
        <v>-401.27983454500003</v>
      </c>
      <c r="K153">
        <v>-551.32749448300001</v>
      </c>
      <c r="L153">
        <v>-549.38466434899999</v>
      </c>
      <c r="M153">
        <v>-548.93949685799998</v>
      </c>
      <c r="N153">
        <v>-497.63843745999998</v>
      </c>
      <c r="O153">
        <v>-554.96924517399998</v>
      </c>
      <c r="P153">
        <v>-554.96818862700002</v>
      </c>
      <c r="Q153">
        <v>-554.96846041799995</v>
      </c>
      <c r="R153">
        <v>-401.27983719600002</v>
      </c>
      <c r="S153">
        <v>-549.38198177799995</v>
      </c>
      <c r="T153">
        <v>-548.93950061099997</v>
      </c>
      <c r="U153" s="8">
        <v>-497.63847983400001</v>
      </c>
      <c r="V153" s="8">
        <v>-554.96852917199999</v>
      </c>
      <c r="W153">
        <v>-554.96820802299999</v>
      </c>
      <c r="X153" s="8">
        <v>-554.96845736600005</v>
      </c>
      <c r="Y153">
        <v>-401.27983749999999</v>
      </c>
      <c r="Z153">
        <v>-548.93950012599998</v>
      </c>
      <c r="AA153">
        <v>-497.638536483</v>
      </c>
      <c r="AB153">
        <v>-554.96944793399996</v>
      </c>
      <c r="AC153">
        <v>-554.96826485500003</v>
      </c>
      <c r="AD153" s="8">
        <v>-554.96844762299997</v>
      </c>
      <c r="AE153">
        <v>-401.27986607999998</v>
      </c>
      <c r="AF153">
        <v>-497.63817676100001</v>
      </c>
      <c r="AG153">
        <v>-554.96928123800001</v>
      </c>
      <c r="AH153" s="8">
        <v>-554.96827425699996</v>
      </c>
      <c r="AI153" s="8">
        <v>-554.96872836600005</v>
      </c>
      <c r="AJ153">
        <v>-401.27986471299999</v>
      </c>
      <c r="AK153">
        <v>-554.96930349499996</v>
      </c>
      <c r="AL153" s="8">
        <v>-554.96821453400003</v>
      </c>
      <c r="AM153">
        <v>-554.96936605200005</v>
      </c>
      <c r="AN153">
        <v>-401.27988163399999</v>
      </c>
      <c r="AO153" s="8">
        <v>-554.96819556299999</v>
      </c>
      <c r="AP153" s="8">
        <v>-554.96844666899995</v>
      </c>
      <c r="AQ153">
        <v>-401.27990421700002</v>
      </c>
      <c r="AR153" s="8">
        <v>-554.96880996799996</v>
      </c>
      <c r="AS153">
        <v>-705.45079282400002</v>
      </c>
      <c r="AT153">
        <v>-401.27988531699998</v>
      </c>
    </row>
    <row r="154" spans="1:48" x14ac:dyDescent="0.35">
      <c r="A154" t="s">
        <v>37</v>
      </c>
      <c r="B154">
        <f>627.5095*(B150-B151-B152-B153)</f>
        <v>-17.334141705357926</v>
      </c>
      <c r="C154">
        <f t="shared" ref="C154" si="30">627.5095*(C150-C151-C152-C153)</f>
        <v>1.2914427889353428</v>
      </c>
      <c r="D154">
        <f>627.5095*(D150-D151-D152-D153)</f>
        <v>-93.344912118546972</v>
      </c>
      <c r="E154">
        <f t="shared" ref="E154:AT154" si="31">627.5095*(E150-E151-E152-E153)</f>
        <v>-8.0936802819684761</v>
      </c>
      <c r="F154">
        <f t="shared" si="31"/>
        <v>-6.9721651830950133</v>
      </c>
      <c r="G154">
        <f t="shared" si="31"/>
        <v>0.14635968824148107</v>
      </c>
      <c r="H154">
        <f t="shared" si="31"/>
        <v>1.5941063085273748</v>
      </c>
      <c r="I154">
        <f t="shared" si="31"/>
        <v>2.8863083839179908</v>
      </c>
      <c r="J154">
        <f t="shared" si="31"/>
        <v>-0.23572519869553527</v>
      </c>
      <c r="K154">
        <f t="shared" si="31"/>
        <v>-18.193576834033919</v>
      </c>
      <c r="L154">
        <f t="shared" si="31"/>
        <v>-17.565092184111442</v>
      </c>
      <c r="M154">
        <f t="shared" si="31"/>
        <v>-24.979851740284701</v>
      </c>
      <c r="N154">
        <f t="shared" si="31"/>
        <v>-24.453296596204289</v>
      </c>
      <c r="O154">
        <f t="shared" si="31"/>
        <v>-16.825249071081554</v>
      </c>
      <c r="P154">
        <f t="shared" si="31"/>
        <v>-15.364012879123985</v>
      </c>
      <c r="Q154">
        <f t="shared" si="31"/>
        <v>-13.891787740731425</v>
      </c>
      <c r="R154">
        <f t="shared" si="31"/>
        <v>-17.247894917096016</v>
      </c>
      <c r="S154">
        <f t="shared" si="31"/>
        <v>-20.665221920263015</v>
      </c>
      <c r="T154">
        <f t="shared" si="31"/>
        <v>-10.261842321233281</v>
      </c>
      <c r="U154" s="9">
        <f t="shared" si="31"/>
        <v>-10.171930877509185</v>
      </c>
      <c r="V154">
        <f t="shared" si="31"/>
        <v>0.46050976924731285</v>
      </c>
      <c r="W154">
        <f t="shared" si="31"/>
        <v>-0.74036269103696783</v>
      </c>
      <c r="X154">
        <f t="shared" si="31"/>
        <v>0.58509425032670004</v>
      </c>
      <c r="Y154">
        <f t="shared" si="31"/>
        <v>-2.6632318942104849</v>
      </c>
      <c r="Z154">
        <f t="shared" si="31"/>
        <v>-7.8754657358857996</v>
      </c>
      <c r="AA154">
        <f t="shared" si="31"/>
        <v>-6.2779639735854156</v>
      </c>
      <c r="AB154">
        <f t="shared" si="31"/>
        <v>0.85705875014777977</v>
      </c>
      <c r="AC154">
        <f t="shared" si="31"/>
        <v>1.8541763659354664</v>
      </c>
      <c r="AD154">
        <f t="shared" si="31"/>
        <v>3.1502928455676398</v>
      </c>
      <c r="AE154">
        <f t="shared" si="31"/>
        <v>4.0030085911804777E-2</v>
      </c>
      <c r="AF154">
        <f t="shared" si="31"/>
        <v>-18.369849899864413</v>
      </c>
      <c r="AG154">
        <f t="shared" si="31"/>
        <v>-7.6799764462172639</v>
      </c>
      <c r="AH154">
        <f t="shared" si="31"/>
        <v>-6.2856070392589976</v>
      </c>
      <c r="AI154">
        <f t="shared" si="31"/>
        <v>-3.4813066167424376</v>
      </c>
      <c r="AJ154">
        <f t="shared" si="31"/>
        <v>-11.276813837088975</v>
      </c>
      <c r="AK154">
        <f t="shared" si="31"/>
        <v>-6.5398933414190852</v>
      </c>
      <c r="AL154">
        <f t="shared" si="31"/>
        <v>-5.1176951428230097</v>
      </c>
      <c r="AM154">
        <f t="shared" si="31"/>
        <v>-1.3274850519501162</v>
      </c>
      <c r="AN154">
        <f t="shared" si="31"/>
        <v>-6.9631447339750308</v>
      </c>
      <c r="AO154">
        <f t="shared" si="31"/>
        <v>2.0113587103555126</v>
      </c>
      <c r="AP154">
        <f t="shared" si="31"/>
        <v>3.294813303296837</v>
      </c>
      <c r="AQ154">
        <f t="shared" si="31"/>
        <v>0.1603067143876539</v>
      </c>
      <c r="AR154">
        <f t="shared" si="31"/>
        <v>5.8239024917178188</v>
      </c>
      <c r="AS154">
        <f t="shared" si="31"/>
        <v>1.640957422800388</v>
      </c>
      <c r="AT154">
        <f t="shared" si="31"/>
        <v>2.9215712803145086</v>
      </c>
    </row>
    <row r="156" spans="1:48" x14ac:dyDescent="0.35">
      <c r="A156" t="s">
        <v>84</v>
      </c>
      <c r="B156" s="7">
        <f>B154-$B147-C147-'S4. PAIRS'!AX$8</f>
        <v>-7.6094939707400527E-2</v>
      </c>
      <c r="C156" s="7">
        <f>C154-$B147-D147-'S4. PAIRS'!AX$9</f>
        <v>-8.0106607820268572E-2</v>
      </c>
      <c r="D156" s="7">
        <f>D154-$B147-E147-'S4. PAIRS'!AX$10</f>
        <v>1.5616201277836694E-2</v>
      </c>
      <c r="E156" s="7">
        <f>E154-$B147-F147-'S4. PAIRS'!AX$11</f>
        <v>1.6719990586355933E-2</v>
      </c>
      <c r="F156" s="7">
        <f>F154-$B147-G147-'S4. PAIRS'!AX$12</f>
        <v>-2.608368744684509E-2</v>
      </c>
      <c r="G156" s="7">
        <f>G154-$B147-H147-'S4. PAIRS'!AX$13</f>
        <v>2.5288622235026745E-4</v>
      </c>
      <c r="H156" s="7">
        <f>H154-$B147-I147-'S4. PAIRS'!AX$14</f>
        <v>-2.904553231789013E-2</v>
      </c>
      <c r="I156" s="7">
        <f>I154-$B147-J147-'S4. PAIRS'!AX$15</f>
        <v>-1.3278101066376252E-2</v>
      </c>
      <c r="J156" s="7">
        <f>J154-$B147-K147-'S4. PAIRS'!AX$16</f>
        <v>-4.5990172496478098E-3</v>
      </c>
      <c r="K156" s="7">
        <f>K154-$C147-D147-'S4. PAIRS'!AX$17</f>
        <v>0.70614710790648549</v>
      </c>
      <c r="L156" s="7">
        <f>L154-$C147-E147-'S4. PAIRS'!AX$18</f>
        <v>-0.11042535671804327</v>
      </c>
      <c r="M156" s="7">
        <f>M154-$C147-F147-'S4. PAIRS'!AX$19</f>
        <v>7.9790970526797497E-2</v>
      </c>
      <c r="N156" s="7">
        <f>N154-$C147-G147-'S4. PAIRS'!AX$20</f>
        <v>-0.10010219806254606</v>
      </c>
      <c r="O156" s="7">
        <f>O154-$C147-H147-'S4. PAIRS'!AX$21</f>
        <v>-1.3168914426635297E-2</v>
      </c>
      <c r="P156" s="7">
        <f>P154-$C147-I147-'S4. PAIRS'!AX$22</f>
        <v>4.1052926530481017E-2</v>
      </c>
      <c r="Q156" s="7">
        <f>Q154-$C147-J147-'S4. PAIRS'!AX$23</f>
        <v>0.16091790863326111</v>
      </c>
      <c r="R156" s="7">
        <f>R154-$C147-K147-'S4. PAIRS'!AX$24</f>
        <v>-3.4925923827328863E-2</v>
      </c>
      <c r="S156" s="7">
        <f>S154-$D147-E147-'S4. PAIRS'!AX$25</f>
        <v>-0.80514614441306875</v>
      </c>
      <c r="T156" s="7">
        <f>T154-$D147-F147-'S4. PAIRS'!AX$26</f>
        <v>0.18754376436863482</v>
      </c>
      <c r="U156" s="7">
        <f>U154-$D147-G147-'S4. PAIRS'!AX$27</f>
        <v>-0.31536995941424995</v>
      </c>
      <c r="V156" s="7">
        <f>V154-$D147-H147-'S4. PAIRS'!AX$28</f>
        <v>-0.31620893966064534</v>
      </c>
      <c r="W156" s="7">
        <f>W154-$D147-I147-'S4. PAIRS'!AX$29</f>
        <v>-1.4605283605944486E-2</v>
      </c>
      <c r="X156" s="7">
        <f>X154-$D147-J147-'S4. PAIRS'!AX$30</f>
        <v>6.9182922253834517E-2</v>
      </c>
      <c r="Y156" s="7">
        <f>Y154-$D147-K147-'S4. PAIRS'!AX$31</f>
        <v>-4.0011260825889544E-2</v>
      </c>
      <c r="Z156" s="7">
        <f>Z154-$E147-F147-'S4. PAIRS'!AX$32</f>
        <v>-1.3147579043907157E-2</v>
      </c>
      <c r="AA156" s="7">
        <f>AA154-$E147-G147-'S4. PAIRS'!AX$33</f>
        <v>1.2019316802674151E-2</v>
      </c>
      <c r="AB156" s="7">
        <f>AB154-$E147-H147-'S4. PAIRS'!AX$34</f>
        <v>7.3350840291945829E-2</v>
      </c>
      <c r="AC156" s="7">
        <f>AC154-$E147-I147-'S4. PAIRS'!AX$35</f>
        <v>1.2949286212766562E-2</v>
      </c>
      <c r="AD156" s="7">
        <f>AD154-$E147-J147-'S4. PAIRS'!AX$36</f>
        <v>-4.4929668757846385E-4</v>
      </c>
      <c r="AE156" s="7">
        <f>AE154-$E147-K147-'S4. PAIRS'!AX$37</f>
        <v>-4.7038114406810563E-3</v>
      </c>
      <c r="AF156" s="7">
        <f>AF154-$F147-G147-'S4. PAIRS'!AX$38</f>
        <v>-1.6096421884398902</v>
      </c>
      <c r="AG156" s="7">
        <f>AG154-$F147-H147-'S4. PAIRS'!AX$39</f>
        <v>1.5705935328801685E-2</v>
      </c>
      <c r="AH156" s="7">
        <f>AH154-$F147-I147-'S4. PAIRS'!AX$40</f>
        <v>-1.6827922220369679E-2</v>
      </c>
      <c r="AI156" s="7">
        <f>AI154-$F147-J147-'S4. PAIRS'!AX$41</f>
        <v>-1.8648327290040845E-2</v>
      </c>
      <c r="AJ156" s="7">
        <f>AJ154-$F147-K147-'S4. PAIRS'!AX$42</f>
        <v>-0.15281613355079582</v>
      </c>
      <c r="AK156" s="7">
        <f>AK154-$G147-H147-'S4. PAIRS'!AX$43</f>
        <v>1.846634956902974E-2</v>
      </c>
      <c r="AL156" s="7">
        <f>AL154-$G147-I147-'S4. PAIRS'!AX$44</f>
        <v>-4.2648055610819899E-2</v>
      </c>
      <c r="AM156" s="7">
        <f>AM154-$G147-J147-'S4. PAIRS'!AX$45</f>
        <v>-8.7550125371623988E-2</v>
      </c>
      <c r="AN156" s="7">
        <f>AN154-$G147-K147-'S4. PAIRS'!AX$46</f>
        <v>-3.1586318237239168E-2</v>
      </c>
      <c r="AO156" s="7">
        <f>AO154-$H147-I147-'S4. PAIRS'!AX$47</f>
        <v>-1.7180582682181485E-2</v>
      </c>
      <c r="AP156" s="7">
        <f>AP154-$H147-J147-'S4. PAIRS'!AX$48</f>
        <v>-1.2116581066350204E-2</v>
      </c>
      <c r="AQ156" s="7">
        <f>AQ154-$H147-K147-'S4. PAIRS'!AX$49</f>
        <v>-6.0159336618287153E-3</v>
      </c>
      <c r="AR156" s="7">
        <f>AR154-$I147-J147-'S4. PAIRS'!AX$50</f>
        <v>-0.31446069820505063</v>
      </c>
      <c r="AS156" s="7">
        <f>AS154-$I147-K147-'S4. PAIRS'!AX$51</f>
        <v>-6.0422889961285657E-3</v>
      </c>
      <c r="AT156" s="7">
        <f>AT154-J147-K147-'S4. PAIRS'!AX$52</f>
        <v>-4.3473858546764924E-3</v>
      </c>
      <c r="AV156" s="7">
        <f>SUM(B156:AT156)</f>
        <v>-2.9076386884106866</v>
      </c>
    </row>
    <row r="158" spans="1:48" x14ac:dyDescent="0.35">
      <c r="A158" s="30" t="s">
        <v>94</v>
      </c>
      <c r="B158" s="30"/>
      <c r="C158" s="30"/>
      <c r="D158" s="30"/>
      <c r="E158" s="30"/>
    </row>
    <row r="160" spans="1:48" x14ac:dyDescent="0.35">
      <c r="B160" t="s">
        <v>24</v>
      </c>
      <c r="C160" t="s">
        <v>25</v>
      </c>
      <c r="D160" t="s">
        <v>26</v>
      </c>
      <c r="E160" t="s">
        <v>27</v>
      </c>
      <c r="F160" t="s">
        <v>28</v>
      </c>
      <c r="G160" t="s">
        <v>29</v>
      </c>
      <c r="H160" t="s">
        <v>30</v>
      </c>
      <c r="I160" t="s">
        <v>31</v>
      </c>
      <c r="J160" t="s">
        <v>32</v>
      </c>
      <c r="K160" t="s">
        <v>33</v>
      </c>
      <c r="M160" t="s">
        <v>34</v>
      </c>
    </row>
    <row r="161" spans="1:48" x14ac:dyDescent="0.35">
      <c r="A161" t="s">
        <v>34</v>
      </c>
      <c r="B161">
        <v>-1028.82136244</v>
      </c>
      <c r="C161">
        <v>-1216.9726851099999</v>
      </c>
      <c r="D161">
        <v>-1256.23006973</v>
      </c>
      <c r="E161">
        <v>-1254.2448475199999</v>
      </c>
      <c r="F161">
        <v>-1253.81310577</v>
      </c>
      <c r="G161">
        <v>-1202.49412003</v>
      </c>
      <c r="H161">
        <v>-1259.79529161</v>
      </c>
      <c r="I161">
        <v>-1259.7892703299999</v>
      </c>
      <c r="J161">
        <v>-1259.7847671899999</v>
      </c>
      <c r="K161">
        <v>-1106.19641204</v>
      </c>
    </row>
    <row r="162" spans="1:48" x14ac:dyDescent="0.35">
      <c r="A162" t="s">
        <v>35</v>
      </c>
      <c r="B162">
        <v>-705.12542941799995</v>
      </c>
      <c r="C162">
        <v>-705.12317333999999</v>
      </c>
      <c r="D162">
        <v>-705.12554899400004</v>
      </c>
      <c r="E162">
        <v>-705.12572617800004</v>
      </c>
      <c r="F162">
        <v>-705.12419823300002</v>
      </c>
      <c r="G162">
        <v>-705.12496986400004</v>
      </c>
      <c r="H162">
        <v>-705.12591124400001</v>
      </c>
      <c r="I162" s="5">
        <v>-705.12488238100002</v>
      </c>
      <c r="J162">
        <v>-705.12401296899998</v>
      </c>
      <c r="K162">
        <v>-705.12550575700004</v>
      </c>
    </row>
    <row r="163" spans="1:48" x14ac:dyDescent="0.35">
      <c r="A163" t="s">
        <v>36</v>
      </c>
      <c r="B163">
        <v>-323.696157476</v>
      </c>
      <c r="C163">
        <v>-511.82465947600002</v>
      </c>
      <c r="D163">
        <v>-551.10298255800001</v>
      </c>
      <c r="E163">
        <v>-549.11998368800005</v>
      </c>
      <c r="F163">
        <v>-548.67833067699996</v>
      </c>
      <c r="G163">
        <v>-497.35991193799998</v>
      </c>
      <c r="H163">
        <v>-554.67106762399999</v>
      </c>
      <c r="I163">
        <v>-554.67026236300001</v>
      </c>
      <c r="J163" s="5">
        <v>-554.67004460199996</v>
      </c>
      <c r="K163">
        <v>-401.07131852700002</v>
      </c>
    </row>
    <row r="164" spans="1:48" x14ac:dyDescent="0.35">
      <c r="A164" t="s">
        <v>37</v>
      </c>
      <c r="B164">
        <f t="shared" ref="B164:F164" si="32">627.5095*(B161-B162-B163)</f>
        <v>0.14084701726258614</v>
      </c>
      <c r="C164">
        <f t="shared" si="32"/>
        <v>-15.595050581738658</v>
      </c>
      <c r="D164">
        <f t="shared" si="32"/>
        <v>-0.96522130764007374</v>
      </c>
      <c r="E164">
        <f t="shared" si="32"/>
        <v>0.54113030740620982</v>
      </c>
      <c r="F164">
        <f t="shared" si="32"/>
        <v>-6.6370801301792097</v>
      </c>
      <c r="G164">
        <f>627.5095*(G161-G162-G163)</f>
        <v>-5.7970758331398491</v>
      </c>
      <c r="H164">
        <f t="shared" ref="H164:K164" si="33">627.5095*(H161-H162-H163)</f>
        <v>1.0587704239178539</v>
      </c>
      <c r="I164">
        <f t="shared" si="33"/>
        <v>3.6862505920071227</v>
      </c>
      <c r="J164">
        <f t="shared" si="33"/>
        <v>5.8298023361370648</v>
      </c>
      <c r="K164">
        <f t="shared" si="33"/>
        <v>0.25868702632890678</v>
      </c>
      <c r="M164" s="6">
        <f>SUM(B164:K164)</f>
        <v>-17.478940149638049</v>
      </c>
    </row>
    <row r="166" spans="1:48" x14ac:dyDescent="0.35">
      <c r="B166" t="s">
        <v>38</v>
      </c>
      <c r="C166" t="s">
        <v>39</v>
      </c>
      <c r="D166" t="s">
        <v>40</v>
      </c>
      <c r="E166" t="s">
        <v>41</v>
      </c>
      <c r="F166" t="s">
        <v>42</v>
      </c>
      <c r="G166" t="s">
        <v>43</v>
      </c>
      <c r="H166" t="s">
        <v>44</v>
      </c>
      <c r="I166" t="s">
        <v>45</v>
      </c>
      <c r="J166" t="s">
        <v>46</v>
      </c>
      <c r="K166" t="s">
        <v>47</v>
      </c>
      <c r="L166" t="s">
        <v>48</v>
      </c>
      <c r="M166" t="s">
        <v>49</v>
      </c>
      <c r="N166" t="s">
        <v>50</v>
      </c>
      <c r="O166" t="s">
        <v>51</v>
      </c>
      <c r="P166" t="s">
        <v>52</v>
      </c>
      <c r="Q166" t="s">
        <v>53</v>
      </c>
      <c r="R166" t="s">
        <v>54</v>
      </c>
      <c r="S166" t="s">
        <v>55</v>
      </c>
      <c r="T166" t="s">
        <v>56</v>
      </c>
      <c r="U166" t="s">
        <v>57</v>
      </c>
      <c r="V166" t="s">
        <v>58</v>
      </c>
      <c r="W166" t="s">
        <v>59</v>
      </c>
      <c r="X166" t="s">
        <v>60</v>
      </c>
      <c r="Y166" t="s">
        <v>61</v>
      </c>
      <c r="Z166" t="s">
        <v>62</v>
      </c>
      <c r="AA166" t="s">
        <v>63</v>
      </c>
      <c r="AB166" t="s">
        <v>64</v>
      </c>
      <c r="AC166" t="s">
        <v>65</v>
      </c>
      <c r="AD166" t="s">
        <v>66</v>
      </c>
      <c r="AE166" t="s">
        <v>67</v>
      </c>
      <c r="AF166" t="s">
        <v>68</v>
      </c>
      <c r="AG166" t="s">
        <v>69</v>
      </c>
      <c r="AH166" t="s">
        <v>70</v>
      </c>
      <c r="AI166" t="s">
        <v>71</v>
      </c>
      <c r="AJ166" t="s">
        <v>72</v>
      </c>
      <c r="AK166" t="s">
        <v>73</v>
      </c>
      <c r="AL166" t="s">
        <v>74</v>
      </c>
      <c r="AM166" t="s">
        <v>75</v>
      </c>
      <c r="AN166" t="s">
        <v>76</v>
      </c>
      <c r="AO166" t="s">
        <v>77</v>
      </c>
      <c r="AP166" t="s">
        <v>78</v>
      </c>
      <c r="AQ166" t="s">
        <v>79</v>
      </c>
      <c r="AR166" t="s">
        <v>80</v>
      </c>
      <c r="AS166" t="s">
        <v>81</v>
      </c>
      <c r="AT166" t="s">
        <v>82</v>
      </c>
    </row>
    <row r="167" spans="1:48" x14ac:dyDescent="0.35">
      <c r="A167" t="s">
        <v>34</v>
      </c>
      <c r="B167">
        <v>-1540.6688402</v>
      </c>
      <c r="C167">
        <v>-1579.91627771</v>
      </c>
      <c r="D167">
        <v>-1501.5331544600001</v>
      </c>
      <c r="E167">
        <v>-1577.5091657600001</v>
      </c>
      <c r="F167">
        <v>-1526.1901829799999</v>
      </c>
      <c r="G167">
        <v>-1583.4913753999999</v>
      </c>
      <c r="H167">
        <v>-1583.4854375800001</v>
      </c>
      <c r="I167">
        <v>-1583.4807974800001</v>
      </c>
      <c r="J167">
        <v>-1429.8924305200001</v>
      </c>
      <c r="K167">
        <v>-1768.0752328000001</v>
      </c>
      <c r="L167">
        <v>-1766.09298046</v>
      </c>
      <c r="M167">
        <v>-1765.66029237</v>
      </c>
      <c r="N167">
        <v>-1714.3422329499999</v>
      </c>
      <c r="O167" s="7">
        <v>-1771.6426959999999</v>
      </c>
      <c r="P167" s="7">
        <v>-1771.6364726700001</v>
      </c>
      <c r="Q167" s="7">
        <v>-1771.6319574900001</v>
      </c>
      <c r="R167">
        <v>-1618.04385641</v>
      </c>
      <c r="S167">
        <v>-1805.36919431</v>
      </c>
      <c r="T167">
        <v>-1804.9173708799999</v>
      </c>
      <c r="U167" s="7">
        <v>-1753.6001473900001</v>
      </c>
      <c r="V167">
        <v>-1810.8911117099999</v>
      </c>
      <c r="W167">
        <v>-1810.8938801199999</v>
      </c>
      <c r="X167">
        <v>-1810.8895268900001</v>
      </c>
      <c r="Y167">
        <v>-1657.3011483600001</v>
      </c>
      <c r="Z167" s="7">
        <v>-1802.9326757700001</v>
      </c>
      <c r="AA167">
        <v>-1751.6129886900001</v>
      </c>
      <c r="AB167">
        <v>-1808.9136151800001</v>
      </c>
      <c r="AC167">
        <v>-1808.90892575</v>
      </c>
      <c r="AD167">
        <v>-1808.90439599</v>
      </c>
      <c r="AE167">
        <v>-1655.3159272600001</v>
      </c>
      <c r="AF167">
        <v>-1751.1857066499999</v>
      </c>
      <c r="AG167">
        <v>-1808.4830603800001</v>
      </c>
      <c r="AH167">
        <v>-1808.4771124199999</v>
      </c>
      <c r="AI167">
        <v>-1808.46989495</v>
      </c>
      <c r="AJ167" s="7">
        <v>-1654.88706245</v>
      </c>
      <c r="AK167">
        <v>-1757.1641849800001</v>
      </c>
      <c r="AL167">
        <v>-1757.1580707200001</v>
      </c>
      <c r="AM167">
        <v>-1757.1473153899999</v>
      </c>
      <c r="AN167">
        <v>-1603.5652963299999</v>
      </c>
      <c r="AO167">
        <v>-1814.45912271</v>
      </c>
      <c r="AP167">
        <v>-1814.4547995999999</v>
      </c>
      <c r="AQ167">
        <v>-1660.8664896600001</v>
      </c>
      <c r="AR167" s="7">
        <v>-1814.44664463</v>
      </c>
      <c r="AS167">
        <v>-1660.8603123600001</v>
      </c>
      <c r="AT167">
        <v>-1660.85601019</v>
      </c>
    </row>
    <row r="168" spans="1:48" x14ac:dyDescent="0.35">
      <c r="A168" t="s">
        <v>35</v>
      </c>
      <c r="B168">
        <v>-705.12331752</v>
      </c>
      <c r="C168">
        <v>-705.12564117299996</v>
      </c>
      <c r="D168">
        <v>-705.12583301200004</v>
      </c>
      <c r="E168">
        <v>-705.12432473199999</v>
      </c>
      <c r="F168">
        <v>-705.12512707500002</v>
      </c>
      <c r="G168">
        <v>-705.12600651599996</v>
      </c>
      <c r="H168">
        <v>-705.12499580500003</v>
      </c>
      <c r="I168">
        <v>-705.12409120400002</v>
      </c>
      <c r="J168">
        <v>-705.12559260700004</v>
      </c>
      <c r="K168">
        <v>-705.12348216500004</v>
      </c>
      <c r="L168">
        <v>-705.12352574199997</v>
      </c>
      <c r="M168">
        <v>-705.12209003199996</v>
      </c>
      <c r="N168">
        <v>-705.12280176700006</v>
      </c>
      <c r="O168">
        <v>-705.12382054299997</v>
      </c>
      <c r="P168">
        <v>-705.12274048300003</v>
      </c>
      <c r="Q168">
        <v>-705.12196667700005</v>
      </c>
      <c r="R168">
        <v>-705.12341989200002</v>
      </c>
      <c r="S168">
        <v>-705.12586412600001</v>
      </c>
      <c r="T168">
        <v>-705.12436020099994</v>
      </c>
      <c r="U168" s="8">
        <v>-705.12518031499997</v>
      </c>
      <c r="V168">
        <v>-705.12614341300002</v>
      </c>
      <c r="W168">
        <v>-705.12499129499997</v>
      </c>
      <c r="X168" s="8">
        <v>-705.12430169200002</v>
      </c>
      <c r="Y168">
        <v>-705.12562937899997</v>
      </c>
      <c r="Z168" s="8">
        <v>-705.12457151399997</v>
      </c>
      <c r="AA168">
        <v>-705.12534162199995</v>
      </c>
      <c r="AB168">
        <v>-705.12624392199996</v>
      </c>
      <c r="AC168">
        <v>-705.12532133399998</v>
      </c>
      <c r="AD168" s="8">
        <v>-705.12450843700003</v>
      </c>
      <c r="AE168">
        <v>-705.12586859099997</v>
      </c>
      <c r="AF168">
        <v>-705.12378142700004</v>
      </c>
      <c r="AG168">
        <v>-705.12473174100001</v>
      </c>
      <c r="AH168">
        <v>-705.12364072599996</v>
      </c>
      <c r="AI168">
        <v>-705.12282544000004</v>
      </c>
      <c r="AJ168" s="8">
        <v>-705.12440847100004</v>
      </c>
      <c r="AK168">
        <v>-705.12551135900003</v>
      </c>
      <c r="AL168" s="8">
        <v>-705.12443669100003</v>
      </c>
      <c r="AM168">
        <v>-705.12367853800004</v>
      </c>
      <c r="AN168">
        <v>-705.125098052</v>
      </c>
      <c r="AO168">
        <v>-705.12530303400001</v>
      </c>
      <c r="AP168" s="8">
        <v>-705.12457809600005</v>
      </c>
      <c r="AQ168">
        <v>-705.126018305</v>
      </c>
      <c r="AR168" s="8">
        <v>-705.12341968700002</v>
      </c>
      <c r="AS168">
        <v>-401.07137358400001</v>
      </c>
      <c r="AT168" s="8">
        <v>-705.12425637700005</v>
      </c>
    </row>
    <row r="169" spans="1:48" x14ac:dyDescent="0.35">
      <c r="A169" t="s">
        <v>36</v>
      </c>
      <c r="B169">
        <v>-323.69621643400001</v>
      </c>
      <c r="C169">
        <v>-323.69644416099999</v>
      </c>
      <c r="D169">
        <v>-247.796437962</v>
      </c>
      <c r="E169">
        <v>-323.69616084900002</v>
      </c>
      <c r="F169">
        <v>-323.69615823499998</v>
      </c>
      <c r="G169">
        <v>-323.69620881100002</v>
      </c>
      <c r="H169">
        <v>-323.69620493600002</v>
      </c>
      <c r="I169">
        <v>-323.69615672999998</v>
      </c>
      <c r="J169">
        <v>-323.69615180699998</v>
      </c>
      <c r="K169">
        <v>-511.824656742</v>
      </c>
      <c r="L169">
        <v>-511.82458012900003</v>
      </c>
      <c r="M169">
        <v>-511.82463262900001</v>
      </c>
      <c r="N169">
        <v>-511.82461531799999</v>
      </c>
      <c r="O169">
        <v>-511.82465329299998</v>
      </c>
      <c r="P169">
        <v>-511.82460129399999</v>
      </c>
      <c r="Q169">
        <v>-511.82467514299998</v>
      </c>
      <c r="R169">
        <v>-511.82461891200001</v>
      </c>
      <c r="S169">
        <v>-551.09858178000002</v>
      </c>
      <c r="T169">
        <v>-551.10297034500002</v>
      </c>
      <c r="U169" s="8">
        <v>-551.102917639</v>
      </c>
      <c r="V169">
        <v>-551.10171609600002</v>
      </c>
      <c r="W169">
        <v>-551.10304276099998</v>
      </c>
      <c r="X169">
        <v>-551.10305067100001</v>
      </c>
      <c r="Y169">
        <v>-551.10300111599997</v>
      </c>
      <c r="Z169">
        <v>-549.12002853199999</v>
      </c>
      <c r="AA169">
        <v>-549.11994625499995</v>
      </c>
      <c r="AB169">
        <v>-549.12004152099996</v>
      </c>
      <c r="AC169">
        <v>-549.119972609</v>
      </c>
      <c r="AD169">
        <v>-549.11996323799997</v>
      </c>
      <c r="AE169">
        <v>-549.120012664</v>
      </c>
      <c r="AF169">
        <v>-548.67766331600001</v>
      </c>
      <c r="AG169">
        <v>-548.67837743400003</v>
      </c>
      <c r="AH169">
        <v>-548.67843000300002</v>
      </c>
      <c r="AI169">
        <v>-548.67876639199994</v>
      </c>
      <c r="AJ169">
        <v>-548.67831264999995</v>
      </c>
      <c r="AK169">
        <v>-497.36001000300001</v>
      </c>
      <c r="AL169">
        <v>-497.35989315799998</v>
      </c>
      <c r="AM169">
        <v>-497.35973635400001</v>
      </c>
      <c r="AN169">
        <v>-497.35991487000001</v>
      </c>
      <c r="AO169">
        <v>-554.67109743399999</v>
      </c>
      <c r="AP169">
        <v>-554.67113098699997</v>
      </c>
      <c r="AQ169">
        <v>-554.67118464800001</v>
      </c>
      <c r="AR169" s="8">
        <v>-554.67074844900003</v>
      </c>
      <c r="AS169" s="8">
        <v>-554.67026706499996</v>
      </c>
      <c r="AT169" s="8">
        <v>-554.67007009199995</v>
      </c>
    </row>
    <row r="170" spans="1:48" x14ac:dyDescent="0.35">
      <c r="A170" t="s">
        <v>83</v>
      </c>
      <c r="B170">
        <v>-511.82462213399998</v>
      </c>
      <c r="C170">
        <v>-551.10200191900003</v>
      </c>
      <c r="D170">
        <v>-548.46846554800004</v>
      </c>
      <c r="E170">
        <v>-548.67835853300005</v>
      </c>
      <c r="F170">
        <v>-497.35985322800002</v>
      </c>
      <c r="G170">
        <v>-554.67111378300001</v>
      </c>
      <c r="H170">
        <v>-554.67030810000006</v>
      </c>
      <c r="I170">
        <v>-554.67005221099998</v>
      </c>
      <c r="J170">
        <v>-401.07132338600002</v>
      </c>
      <c r="K170">
        <v>-551.10306659599996</v>
      </c>
      <c r="L170">
        <v>-549.11995499</v>
      </c>
      <c r="M170">
        <v>-548.67832263900004</v>
      </c>
      <c r="N170">
        <v>-497.35988507299999</v>
      </c>
      <c r="O170">
        <v>-554.67107368699999</v>
      </c>
      <c r="P170">
        <v>-554.67025463599998</v>
      </c>
      <c r="Q170">
        <v>-554.67008628300005</v>
      </c>
      <c r="R170">
        <v>-401.07132629699998</v>
      </c>
      <c r="S170">
        <v>-549.11759708</v>
      </c>
      <c r="T170">
        <v>-548.67832943999997</v>
      </c>
      <c r="U170" s="8">
        <v>-497.35992847099999</v>
      </c>
      <c r="V170" s="8">
        <v>-554.67049997599997</v>
      </c>
      <c r="W170">
        <v>-554.67029456299997</v>
      </c>
      <c r="X170" s="8">
        <v>-554.67007567099995</v>
      </c>
      <c r="Y170">
        <v>-401.07132886400001</v>
      </c>
      <c r="Z170">
        <v>-548.67833262099998</v>
      </c>
      <c r="AA170">
        <v>-497.35998835800001</v>
      </c>
      <c r="AB170">
        <v>-554.67137583600004</v>
      </c>
      <c r="AC170">
        <v>-554.67035567300002</v>
      </c>
      <c r="AD170" s="8">
        <v>-554.67007364200003</v>
      </c>
      <c r="AE170">
        <v>-401.07137498499998</v>
      </c>
      <c r="AF170">
        <v>-497.35980489899998</v>
      </c>
      <c r="AG170">
        <v>-554.67110528700005</v>
      </c>
      <c r="AH170" s="8">
        <v>-554.67039622200002</v>
      </c>
      <c r="AI170" s="8">
        <v>-554.67046018300005</v>
      </c>
      <c r="AJ170">
        <v>-401.071708452</v>
      </c>
      <c r="AK170">
        <v>-554.67112299899998</v>
      </c>
      <c r="AL170" s="8">
        <v>-554.67030813600002</v>
      </c>
      <c r="AM170">
        <v>-554.67117813699997</v>
      </c>
      <c r="AN170">
        <v>-401.07138708000002</v>
      </c>
      <c r="AO170" s="8">
        <v>-554.67027546600002</v>
      </c>
      <c r="AP170" s="8">
        <v>-554.67007586399995</v>
      </c>
      <c r="AQ170">
        <v>-401.07142646699998</v>
      </c>
      <c r="AR170" s="8">
        <v>-554.67047945399997</v>
      </c>
      <c r="AS170">
        <v>-705.12496279200002</v>
      </c>
      <c r="AT170">
        <v>-401.07139831299997</v>
      </c>
    </row>
    <row r="171" spans="1:48" x14ac:dyDescent="0.35">
      <c r="A171" t="s">
        <v>37</v>
      </c>
      <c r="B171">
        <f>627.5095*(B167-B168-B169-B170)</f>
        <v>-15.489514779056812</v>
      </c>
      <c r="C171">
        <f t="shared" ref="C171" si="34">627.5095*(C167-C168-C169-C170)</f>
        <v>4.9005624230919169</v>
      </c>
      <c r="D171">
        <f>627.5095*(D167-D168-D169-D170)</f>
        <v>-89.368609065407327</v>
      </c>
      <c r="E171">
        <f t="shared" ref="E171:AT171" si="35">627.5095*(E167-E168-E169-E170)</f>
        <v>-6.4769309206868586</v>
      </c>
      <c r="F171">
        <f t="shared" si="35"/>
        <v>-5.6754732771301599</v>
      </c>
      <c r="G171">
        <f t="shared" si="35"/>
        <v>1.2259715852865203</v>
      </c>
      <c r="H171">
        <f t="shared" si="35"/>
        <v>3.8097739544721119</v>
      </c>
      <c r="I171">
        <f t="shared" si="35"/>
        <v>5.9630125627547077</v>
      </c>
      <c r="J171">
        <f t="shared" si="35"/>
        <v>0.39989925414625183</v>
      </c>
      <c r="K171">
        <f t="shared" si="35"/>
        <v>-15.077357126877201</v>
      </c>
      <c r="L171">
        <f t="shared" si="35"/>
        <v>-15.637285108824514</v>
      </c>
      <c r="M171">
        <f t="shared" si="35"/>
        <v>-22.117871272145244</v>
      </c>
      <c r="N171">
        <f t="shared" si="35"/>
        <v>-21.919403822459863</v>
      </c>
      <c r="O171">
        <f t="shared" si="35"/>
        <v>-14.525889227999942</v>
      </c>
      <c r="P171">
        <f t="shared" si="35"/>
        <v>-11.845030592076695</v>
      </c>
      <c r="Q171">
        <f t="shared" si="35"/>
        <v>-9.5565850217331985</v>
      </c>
      <c r="R171">
        <f t="shared" si="35"/>
        <v>-15.368529064925513</v>
      </c>
      <c r="S171">
        <f t="shared" si="35"/>
        <v>-17.037713747641593</v>
      </c>
      <c r="T171">
        <f t="shared" si="35"/>
        <v>-7.3486972384774809</v>
      </c>
      <c r="U171" s="9">
        <f t="shared" si="35"/>
        <v>-7.6060206868153593</v>
      </c>
      <c r="V171">
        <f t="shared" si="35"/>
        <v>4.5480476663601035</v>
      </c>
      <c r="W171">
        <f t="shared" si="35"/>
        <v>2.7914753832262846</v>
      </c>
      <c r="X171">
        <f t="shared" si="35"/>
        <v>4.958042920806605</v>
      </c>
      <c r="Y171">
        <f t="shared" si="35"/>
        <v>-0.7461094230809584</v>
      </c>
      <c r="Z171">
        <f t="shared" si="35"/>
        <v>-6.1138896921244728</v>
      </c>
      <c r="AA171">
        <f t="shared" si="35"/>
        <v>-4.8396387809228605</v>
      </c>
      <c r="AB171">
        <f t="shared" si="35"/>
        <v>2.5389655603646828</v>
      </c>
      <c r="AC171">
        <f t="shared" si="35"/>
        <v>4.2192897918082117</v>
      </c>
      <c r="AD171">
        <f t="shared" si="35"/>
        <v>6.3687991111202509</v>
      </c>
      <c r="AE171">
        <f t="shared" si="35"/>
        <v>0.83394757522767504</v>
      </c>
      <c r="AF171">
        <f t="shared" si="35"/>
        <v>-15.347004861512849</v>
      </c>
      <c r="AG171">
        <f t="shared" si="35"/>
        <v>-5.5508975812335457</v>
      </c>
      <c r="AH171">
        <f t="shared" si="35"/>
        <v>-2.9150759293282604</v>
      </c>
      <c r="AI171">
        <f t="shared" si="35"/>
        <v>1.3535787796211312</v>
      </c>
      <c r="AJ171">
        <f t="shared" si="35"/>
        <v>-7.9272503298591843</v>
      </c>
      <c r="AK171">
        <f t="shared" si="35"/>
        <v>-4.7318100583784268</v>
      </c>
      <c r="AL171">
        <f t="shared" si="35"/>
        <v>-2.154073823511808</v>
      </c>
      <c r="AM171">
        <f t="shared" si="35"/>
        <v>4.5667876100670179</v>
      </c>
      <c r="AN171">
        <f t="shared" si="35"/>
        <v>-5.5825303350394062</v>
      </c>
      <c r="AO171">
        <f t="shared" si="35"/>
        <v>4.7397198155870512</v>
      </c>
      <c r="AP171">
        <f t="shared" si="35"/>
        <v>6.8934096033511754</v>
      </c>
      <c r="AQ171">
        <f t="shared" si="35"/>
        <v>1.3427197276700773</v>
      </c>
      <c r="AR171">
        <f t="shared" si="35"/>
        <v>11.297028428113599</v>
      </c>
      <c r="AS171">
        <f t="shared" si="35"/>
        <v>3.947713092680659</v>
      </c>
      <c r="AT171">
        <f t="shared" si="35"/>
        <v>6.0959987686027652</v>
      </c>
    </row>
    <row r="173" spans="1:48" x14ac:dyDescent="0.35">
      <c r="A173" t="s">
        <v>84</v>
      </c>
      <c r="B173" s="7">
        <f>B171-$B164-C164-'S4. PAIRS'!BD$8</f>
        <v>-0.1367895408699433</v>
      </c>
      <c r="C173" s="7">
        <f>C171-$B164-D164-'S4. PAIRS'!BD$9</f>
        <v>-0.21174868826607529</v>
      </c>
      <c r="D173" s="7">
        <f>D171-$B164-E164-'S4. PAIRS'!BD$10</f>
        <v>-2.1790894983382714E-2</v>
      </c>
      <c r="E173" s="7">
        <f>E171-$B164-F164-'S4. PAIRS'!BD$11</f>
        <v>1.2888417685909155E-2</v>
      </c>
      <c r="F173" s="7">
        <f>F171-$B164-G164-'S4. PAIRS'!BD$12</f>
        <v>-2.7953038096593254E-2</v>
      </c>
      <c r="G173" s="7">
        <f>G171-$B164-H164-'S4. PAIRS'!BD$13</f>
        <v>-7.8834017673157369E-3</v>
      </c>
      <c r="H173" s="7">
        <f>H171-$B164-I164-'S4. PAIRS'!BD$14</f>
        <v>-3.6942739219549339E-2</v>
      </c>
      <c r="I173" s="7">
        <f>I171-$B164-J164-'S4. PAIRS'!BD$15</f>
        <v>-1.7135401940938308E-2</v>
      </c>
      <c r="J173" s="7">
        <f>J171-$B164-K164-'S4. PAIRS'!BD$16</f>
        <v>-6.3736140038726814E-3</v>
      </c>
      <c r="K173" s="7">
        <f>K171-$C164-D164-'S4. PAIRS'!BD$17</f>
        <v>0.63309747187843324</v>
      </c>
      <c r="L173" s="7">
        <f>L171-$C164-E164-'S4. PAIRS'!BD$18</f>
        <v>-0.11908498808866935</v>
      </c>
      <c r="M173" s="7">
        <f>M171-$C164-F164-'S4. PAIRS'!BD$19</f>
        <v>7.5009975591810885E-2</v>
      </c>
      <c r="N173" s="7">
        <f>N171-$C164-G164-'S4. PAIRS'!BD$20</f>
        <v>-0.10968238555124582</v>
      </c>
      <c r="O173" s="7">
        <f>O171-$C164-H164-'S4. PAIRS'!BD$21</f>
        <v>-2.0397823858372747E-2</v>
      </c>
      <c r="P173" s="7">
        <f>P171-$C164-I164-'S4. PAIRS'!BD$22</f>
        <v>-0.14934788880352393</v>
      </c>
      <c r="Q173" s="7">
        <f>Q171-$C164-J164-'S4. PAIRS'!BD$23</f>
        <v>0.14232793964460522</v>
      </c>
      <c r="R173" s="7">
        <f>R171-$C164-K164-'S4. PAIRS'!BD$24</f>
        <v>-3.8037743416631624E-2</v>
      </c>
      <c r="S173" s="7">
        <f>S171-$D164-E164-'S4. PAIRS'!BD$25</f>
        <v>-1.0584183913156036</v>
      </c>
      <c r="T173" s="7">
        <f>T171-$D164-F164-'S4. PAIRS'!BD$26</f>
        <v>0.19846305705832482</v>
      </c>
      <c r="U173" s="7">
        <f>U171-$D164-G164-'S4. PAIRS'!BD$27</f>
        <v>-0.32684459845198699</v>
      </c>
      <c r="V173" s="7">
        <f>V171-$D164-H164-'S4. PAIRS'!BD$28</f>
        <v>-0.58797765651936107</v>
      </c>
      <c r="W173" s="7">
        <f>W171-$D164-I164-'S4. PAIRS'!BD$29</f>
        <v>-1.7604151609662944E-2</v>
      </c>
      <c r="X173" s="7">
        <f>X171-$D164-J164-'S4. PAIRS'!BD$30</f>
        <v>5.3984642092344486E-2</v>
      </c>
      <c r="Y173" s="7">
        <f>Y171-$D164-K164-'S4. PAIRS'!BD$31</f>
        <v>-4.1993563453589566E-2</v>
      </c>
      <c r="Z173" s="7">
        <f>Z171-$E164-F164-'S4. PAIRS'!BD$32</f>
        <v>-1.7156109999151851E-2</v>
      </c>
      <c r="AA173" s="7">
        <f>AA171-$E164-G164-'S4. PAIRS'!BD$33</f>
        <v>9.0744145802911236E-3</v>
      </c>
      <c r="AB173" s="7">
        <f>AB171-$E164-H164-'S4. PAIRS'!BD$34</f>
        <v>-3.7221981168567342E-2</v>
      </c>
      <c r="AC173" s="7">
        <f>AC171-$E164-I164-'S4. PAIRS'!BD$35</f>
        <v>-9.9661059233225654E-3</v>
      </c>
      <c r="AD173" s="7">
        <f>AD171-$E164-J164-'S4. PAIRS'!BD$36</f>
        <v>-6.0724095616290583E-3</v>
      </c>
      <c r="AE173" s="7">
        <f>AE171-$E164-K164-'S4. PAIRS'!BD$37</f>
        <v>-1.0834579268024724E-2</v>
      </c>
      <c r="AF173" s="7">
        <f>AF171-$F164-G164-'S4. PAIRS'!BD$38</f>
        <v>-1.8359459597974468</v>
      </c>
      <c r="AG173" s="7">
        <f>AG171-$F164-H164-'S4. PAIRS'!BD$39</f>
        <v>4.3229129576281104E-3</v>
      </c>
      <c r="AH173" s="7">
        <f>AH171-$F164-I164-'S4. PAIRS'!BD$40</f>
        <v>-5.6376708406171705E-2</v>
      </c>
      <c r="AI173" s="7">
        <f>AI171-$F164-J164-'S4. PAIRS'!BD$41</f>
        <v>-0.25523258653763126</v>
      </c>
      <c r="AJ173" s="7">
        <f>AJ171-$F164-K164-'S4. PAIRS'!BD$42</f>
        <v>-0.33201841403207322</v>
      </c>
      <c r="AK173" s="7">
        <f>AK171-$G164-H164-'S4. PAIRS'!BD$43</f>
        <v>1.2006139278201976E-2</v>
      </c>
      <c r="AL173" s="7">
        <f>AL171-$G164-I164-'S4. PAIRS'!BD$44</f>
        <v>-5.3537228056036085E-2</v>
      </c>
      <c r="AM173" s="7">
        <f>AM171-$G164-J164-'S4. PAIRS'!BD$45</f>
        <v>-0.31584498421862328</v>
      </c>
      <c r="AN173" s="7">
        <f>AN171-$G164-K164-'S4. PAIRS'!BD$46</f>
        <v>-4.6812836170282111E-2</v>
      </c>
      <c r="AO173" s="7">
        <f>AO171-$H164-I164-'S4. PAIRS'!BD$47</f>
        <v>-2.0030103292157549E-2</v>
      </c>
      <c r="AP173" s="7">
        <f>AP171-$H164-J164-'S4. PAIRS'!BD$48</f>
        <v>-1.3301318743677626E-2</v>
      </c>
      <c r="AQ173" s="7">
        <f>AQ171-$H164-K164-'S4. PAIRS'!BD$49</f>
        <v>-2.0414139111180861E-2</v>
      </c>
      <c r="AR173" s="7">
        <f>AR171-$I164-J164-'S4. PAIRS'!BD$50</f>
        <v>-0.4251414513709153</v>
      </c>
      <c r="AS173" s="7">
        <f>AS171-$I164-K164-'S4. PAIRS'!BD$51</f>
        <v>-1.3977146747343988E-2</v>
      </c>
      <c r="AT173" s="7">
        <f>AT171-J164-K164-'S4. PAIRS'!BD$52</f>
        <v>-1.1332194068485693E-2</v>
      </c>
      <c r="AV173" s="7">
        <f>SUM(B173:AT173)</f>
        <v>-5.2760477959214915</v>
      </c>
    </row>
    <row r="175" spans="1:48" x14ac:dyDescent="0.35">
      <c r="A175" s="30" t="s">
        <v>111</v>
      </c>
      <c r="B175" s="30"/>
      <c r="C175" s="30"/>
      <c r="D175" s="30"/>
      <c r="E175" s="30"/>
    </row>
    <row r="177" spans="1:48" x14ac:dyDescent="0.35">
      <c r="B177" t="s">
        <v>24</v>
      </c>
      <c r="C177" t="s">
        <v>25</v>
      </c>
      <c r="D177" t="s">
        <v>26</v>
      </c>
      <c r="E177" t="s">
        <v>27</v>
      </c>
      <c r="F177" t="s">
        <v>28</v>
      </c>
      <c r="G177" t="s">
        <v>29</v>
      </c>
      <c r="H177" t="s">
        <v>30</v>
      </c>
      <c r="I177" t="s">
        <v>31</v>
      </c>
      <c r="J177" t="s">
        <v>32</v>
      </c>
      <c r="K177" t="s">
        <v>33</v>
      </c>
      <c r="M177" t="s">
        <v>34</v>
      </c>
    </row>
    <row r="178" spans="1:48" x14ac:dyDescent="0.35">
      <c r="A178" t="s">
        <v>34</v>
      </c>
      <c r="B178">
        <v>-1029.01946451</v>
      </c>
      <c r="C178">
        <v>-1217.17202101</v>
      </c>
      <c r="D178">
        <v>-1256.4529933399999</v>
      </c>
      <c r="E178">
        <v>-1254.48918228</v>
      </c>
      <c r="F178">
        <v>-1254.05765331</v>
      </c>
      <c r="G178">
        <v>-1202.77239794</v>
      </c>
      <c r="H178">
        <v>-1260.0715655399999</v>
      </c>
      <c r="I178">
        <v>-1260.0729319300001</v>
      </c>
      <c r="J178">
        <v>-1260.07464665</v>
      </c>
      <c r="K178">
        <v>-1106.4232259099999</v>
      </c>
    </row>
    <row r="179" spans="1:48" x14ac:dyDescent="0.35">
      <c r="A179" t="s">
        <v>35</v>
      </c>
      <c r="B179">
        <v>-705.25943283699996</v>
      </c>
      <c r="C179">
        <v>-705.25693277699997</v>
      </c>
      <c r="D179">
        <v>-705.25948864400004</v>
      </c>
      <c r="E179">
        <v>-705.25974211200003</v>
      </c>
      <c r="F179">
        <v>-705.25800747400001</v>
      </c>
      <c r="G179">
        <v>-705.25887919100001</v>
      </c>
      <c r="H179">
        <v>-705.25989633300003</v>
      </c>
      <c r="I179" s="5">
        <v>-705.25858736199996</v>
      </c>
      <c r="J179">
        <v>-705.25753845099996</v>
      </c>
      <c r="K179">
        <v>-705.25950661100001</v>
      </c>
    </row>
    <row r="180" spans="1:48" x14ac:dyDescent="0.35">
      <c r="A180" t="s">
        <v>36</v>
      </c>
      <c r="B180">
        <v>-323.759740497</v>
      </c>
      <c r="C180">
        <v>-511.88436012400001</v>
      </c>
      <c r="D180">
        <v>-551.18391985999995</v>
      </c>
      <c r="E180">
        <v>-549.22923361699998</v>
      </c>
      <c r="F180">
        <v>-548.78568743899996</v>
      </c>
      <c r="G180">
        <v>-497.49914130299999</v>
      </c>
      <c r="H180">
        <v>-554.80995830500001</v>
      </c>
      <c r="I180">
        <v>-554.80904225999996</v>
      </c>
      <c r="J180" s="5">
        <v>-554.81078450300004</v>
      </c>
      <c r="K180">
        <v>-401.16330377499997</v>
      </c>
    </row>
    <row r="181" spans="1:48" x14ac:dyDescent="0.35">
      <c r="A181" t="s">
        <v>37</v>
      </c>
      <c r="B181">
        <f t="shared" ref="B181:F181" si="36">627.5095*(B178-B179-B180)</f>
        <v>-0.18271570621948099</v>
      </c>
      <c r="C181">
        <f t="shared" si="36"/>
        <v>-19.282180314532159</v>
      </c>
      <c r="D181">
        <f t="shared" si="36"/>
        <v>-6.0145756458986233</v>
      </c>
      <c r="E181">
        <f t="shared" si="36"/>
        <v>-0.1296127147466217</v>
      </c>
      <c r="F181">
        <f t="shared" si="36"/>
        <v>-8.7590267222779854</v>
      </c>
      <c r="G181">
        <f>627.5095*(G178-G179-G180)</f>
        <v>-9.021983950753242</v>
      </c>
      <c r="H181">
        <f t="shared" ref="H181:K181" si="37">627.5095*(H178-H179-H180)</f>
        <v>-1.0736072585060992</v>
      </c>
      <c r="I181">
        <f t="shared" si="37"/>
        <v>-3.3272486420403107</v>
      </c>
      <c r="J181">
        <f t="shared" si="37"/>
        <v>-3.9681793151002545</v>
      </c>
      <c r="K181">
        <f t="shared" si="37"/>
        <v>-0.26074525744518684</v>
      </c>
      <c r="M181" s="6">
        <f>SUM(B181:K181)</f>
        <v>-52.019875527519964</v>
      </c>
    </row>
    <row r="183" spans="1:48" x14ac:dyDescent="0.35">
      <c r="B183" s="16" t="s">
        <v>38</v>
      </c>
      <c r="C183" s="16" t="s">
        <v>39</v>
      </c>
      <c r="D183" s="16" t="s">
        <v>40</v>
      </c>
      <c r="E183" s="16" t="s">
        <v>41</v>
      </c>
      <c r="F183" s="16" t="s">
        <v>42</v>
      </c>
      <c r="G183" s="16" t="s">
        <v>43</v>
      </c>
      <c r="H183" s="16" t="s">
        <v>44</v>
      </c>
      <c r="I183" s="16" t="s">
        <v>45</v>
      </c>
      <c r="J183" s="16" t="s">
        <v>46</v>
      </c>
      <c r="K183" s="16" t="s">
        <v>47</v>
      </c>
      <c r="L183" s="16" t="s">
        <v>48</v>
      </c>
      <c r="M183" s="16" t="s">
        <v>49</v>
      </c>
      <c r="N183" s="16" t="s">
        <v>50</v>
      </c>
      <c r="O183" s="16" t="s">
        <v>51</v>
      </c>
      <c r="P183" s="16" t="s">
        <v>52</v>
      </c>
      <c r="Q183" s="16" t="s">
        <v>53</v>
      </c>
      <c r="R183" s="16" t="s">
        <v>54</v>
      </c>
      <c r="S183" s="16" t="s">
        <v>55</v>
      </c>
      <c r="T183" s="16" t="s">
        <v>56</v>
      </c>
      <c r="U183" s="16" t="s">
        <v>57</v>
      </c>
      <c r="V183" s="16" t="s">
        <v>58</v>
      </c>
      <c r="W183" s="16" t="s">
        <v>59</v>
      </c>
      <c r="X183" s="16" t="s">
        <v>60</v>
      </c>
      <c r="Y183" s="16" t="s">
        <v>61</v>
      </c>
      <c r="Z183" s="16" t="s">
        <v>62</v>
      </c>
      <c r="AA183" s="16" t="s">
        <v>63</v>
      </c>
      <c r="AB183" s="16" t="s">
        <v>64</v>
      </c>
      <c r="AC183" s="16" t="s">
        <v>65</v>
      </c>
      <c r="AD183" s="16" t="s">
        <v>66</v>
      </c>
      <c r="AE183" s="16" t="s">
        <v>67</v>
      </c>
      <c r="AF183" s="16" t="s">
        <v>68</v>
      </c>
      <c r="AG183" s="16" t="s">
        <v>69</v>
      </c>
      <c r="AH183" s="16" t="s">
        <v>70</v>
      </c>
      <c r="AI183" s="16" t="s">
        <v>71</v>
      </c>
      <c r="AJ183" s="16" t="s">
        <v>72</v>
      </c>
      <c r="AK183" s="16" t="s">
        <v>73</v>
      </c>
      <c r="AL183" s="16" t="s">
        <v>74</v>
      </c>
      <c r="AM183" s="16" t="s">
        <v>75</v>
      </c>
      <c r="AN183" s="16" t="s">
        <v>76</v>
      </c>
      <c r="AO183" s="16" t="s">
        <v>77</v>
      </c>
      <c r="AP183" s="16" t="s">
        <v>78</v>
      </c>
      <c r="AQ183" s="16" t="s">
        <v>79</v>
      </c>
      <c r="AR183" s="16" t="s">
        <v>80</v>
      </c>
      <c r="AS183" s="16" t="s">
        <v>81</v>
      </c>
      <c r="AT183" s="16" t="s">
        <v>82</v>
      </c>
    </row>
    <row r="184" spans="1:48" x14ac:dyDescent="0.35">
      <c r="A184" t="s">
        <v>34</v>
      </c>
      <c r="B184">
        <f>-1540.93236848</f>
        <v>-1540.9323684799999</v>
      </c>
      <c r="C184">
        <v>-1580.2141320600001</v>
      </c>
      <c r="D184">
        <v>-1501.8400474499999</v>
      </c>
      <c r="E184">
        <v>-1577.8177740199999</v>
      </c>
      <c r="F184">
        <v>-1526.53250284</v>
      </c>
      <c r="G184">
        <v>-1583.83171242</v>
      </c>
      <c r="H184">
        <v>-1583.8331624</v>
      </c>
      <c r="I184">
        <v>-1583.8347401200001</v>
      </c>
      <c r="J184" s="7">
        <v>-1430.1833039999999</v>
      </c>
      <c r="K184">
        <v>-1768.3636134799999</v>
      </c>
      <c r="L184">
        <f>-1766.40258315</f>
        <v>-1766.4025831500001</v>
      </c>
      <c r="M184" s="7">
        <v>-1765.97013758</v>
      </c>
      <c r="N184">
        <v>-1714.68581425</v>
      </c>
      <c r="O184" s="7">
        <v>-1771.98426049</v>
      </c>
      <c r="P184">
        <v>-1771.9857211000001</v>
      </c>
      <c r="Q184" s="7">
        <f>-1771.98728543</f>
        <v>-1771.9872854299999</v>
      </c>
      <c r="R184">
        <v>-1618.3359667300001</v>
      </c>
      <c r="S184">
        <v>-1805.71030673</v>
      </c>
      <c r="T184" s="7">
        <v>-1805.2508693299999</v>
      </c>
      <c r="U184">
        <v>-1753.9672728400001</v>
      </c>
      <c r="V184">
        <f>-1811.26995684</f>
        <v>-1811.2699568400001</v>
      </c>
      <c r="W184">
        <v>-1811.2665498700001</v>
      </c>
      <c r="X184">
        <v>-1811.2684158</v>
      </c>
      <c r="Y184">
        <v>-1657.6168756</v>
      </c>
      <c r="Z184">
        <v>-1803.28751102</v>
      </c>
      <c r="AA184">
        <f>-1752.00155442</f>
        <v>-1752.00155442</v>
      </c>
      <c r="AB184">
        <v>-1809.3022288300001</v>
      </c>
      <c r="AC184">
        <v>-1809.3028503</v>
      </c>
      <c r="AD184" s="7">
        <v>-1809.30450752</v>
      </c>
      <c r="AE184">
        <v>-1655.6530327400001</v>
      </c>
      <c r="AF184">
        <f>-1751.57776774</f>
        <v>-1751.5777677399999</v>
      </c>
      <c r="AG184">
        <v>-1808.8697762199999</v>
      </c>
      <c r="AH184">
        <v>-1808.8714388200001</v>
      </c>
      <c r="AI184">
        <v>-1808.8747094400001</v>
      </c>
      <c r="AJ184" s="7">
        <v>-1655.23148808</v>
      </c>
      <c r="AK184">
        <f>-1757.58464302</f>
        <v>-1757.5846430199999</v>
      </c>
      <c r="AL184">
        <v>-1757.5859109600001</v>
      </c>
      <c r="AM184">
        <v>-1757.5978805</v>
      </c>
      <c r="AN184">
        <v>-1603.93629835</v>
      </c>
      <c r="AO184">
        <v>-1814.8849543599999</v>
      </c>
      <c r="AP184">
        <f>-1814.88689571</f>
        <v>-1814.8868957100001</v>
      </c>
      <c r="AQ184">
        <v>-1661.2355558300001</v>
      </c>
      <c r="AR184">
        <v>-1814.8913775200001</v>
      </c>
      <c r="AS184">
        <v>-1661.23669877</v>
      </c>
      <c r="AT184">
        <v>-1661.23865163</v>
      </c>
    </row>
    <row r="185" spans="1:48" x14ac:dyDescent="0.35">
      <c r="A185" t="s">
        <v>35</v>
      </c>
      <c r="B185">
        <f>-705.257017471</f>
        <v>-705.25701747100004</v>
      </c>
      <c r="C185">
        <v>-705.25956445999998</v>
      </c>
      <c r="D185">
        <v>-705.25982448100001</v>
      </c>
      <c r="E185">
        <v>-705.25809627599995</v>
      </c>
      <c r="F185">
        <v>-705.25899571299999</v>
      </c>
      <c r="G185">
        <f>-705.259949093</f>
        <v>-705.25994909300005</v>
      </c>
      <c r="H185">
        <v>-705.25867597800004</v>
      </c>
      <c r="I185">
        <v>-705.25757677700005</v>
      </c>
      <c r="J185">
        <v>-705.25955016099999</v>
      </c>
      <c r="K185">
        <v>-705.25712846500005</v>
      </c>
      <c r="L185">
        <f>-705.257242821</f>
        <v>-705.25724282099998</v>
      </c>
      <c r="M185">
        <v>-705.25560297200002</v>
      </c>
      <c r="N185">
        <v>-705.25642625299997</v>
      </c>
      <c r="O185" s="8">
        <v>-705.25751499800003</v>
      </c>
      <c r="P185" s="8">
        <v>-705.25614093499996</v>
      </c>
      <c r="Q185">
        <f>-705.2552187</f>
        <v>-705.2552187</v>
      </c>
      <c r="R185">
        <v>-705.25712636499998</v>
      </c>
      <c r="S185">
        <v>-705.25976328800004</v>
      </c>
      <c r="T185" s="8">
        <v>-705.25806884400004</v>
      </c>
      <c r="U185">
        <v>-705.25898104999999</v>
      </c>
      <c r="V185">
        <f>-705.260062097</f>
        <v>-705.26006209699995</v>
      </c>
      <c r="W185">
        <v>-705.25860003299999</v>
      </c>
      <c r="X185">
        <v>-705.25776308800005</v>
      </c>
      <c r="Y185">
        <v>-705.25953490200004</v>
      </c>
      <c r="Z185">
        <v>-705.25836565400004</v>
      </c>
      <c r="AA185">
        <f>-705.259237532</f>
        <v>-705.25923753200004</v>
      </c>
      <c r="AB185" s="8">
        <v>-705.26018059399996</v>
      </c>
      <c r="AC185">
        <v>-705.25896583099995</v>
      </c>
      <c r="AD185" s="8">
        <v>-705.25798239400001</v>
      </c>
      <c r="AE185">
        <v>-705.25982854100005</v>
      </c>
      <c r="AF185">
        <f>-705.257472542</f>
        <v>-705.25747254199996</v>
      </c>
      <c r="AG185">
        <v>-705.25845706400003</v>
      </c>
      <c r="AH185" s="8">
        <v>-705.25711609699999</v>
      </c>
      <c r="AI185">
        <v>-705.25614107800004</v>
      </c>
      <c r="AJ185" s="8">
        <v>-705.25818177799999</v>
      </c>
      <c r="AK185">
        <f>-705.259348463</f>
        <v>-705.25934846300004</v>
      </c>
      <c r="AL185">
        <v>-705.25798273700002</v>
      </c>
      <c r="AM185">
        <v>-705.25705032300004</v>
      </c>
      <c r="AN185" s="8">
        <v>-705.25895364600001</v>
      </c>
      <c r="AO185">
        <v>-705.25893319600004</v>
      </c>
      <c r="AP185" s="8">
        <f>-705.257998249</f>
        <v>-705.25799824900002</v>
      </c>
      <c r="AQ185">
        <v>-705.25995635499999</v>
      </c>
      <c r="AR185">
        <v>-705.25652294300005</v>
      </c>
      <c r="AS185">
        <v>-401.16334848499997</v>
      </c>
      <c r="AT185">
        <v>-705.25773255700005</v>
      </c>
    </row>
    <row r="186" spans="1:48" x14ac:dyDescent="0.35">
      <c r="A186" t="s">
        <v>36</v>
      </c>
      <c r="B186">
        <f>-323.759779074</f>
        <v>-323.75977907399999</v>
      </c>
      <c r="C186">
        <v>-323.759702151</v>
      </c>
      <c r="D186">
        <v>-247.84630591199999</v>
      </c>
      <c r="E186">
        <v>-323.75974314699999</v>
      </c>
      <c r="F186">
        <v>-323.759739061</v>
      </c>
      <c r="G186">
        <f>-323.759771579</f>
        <v>-323.75977157900002</v>
      </c>
      <c r="H186">
        <v>-323.759773741</v>
      </c>
      <c r="I186">
        <v>-323.75973142399999</v>
      </c>
      <c r="J186">
        <v>-323.75972791100003</v>
      </c>
      <c r="K186">
        <v>-511.88434602199999</v>
      </c>
      <c r="L186">
        <f>-511.884266763</f>
        <v>-511.88426676300003</v>
      </c>
      <c r="M186">
        <v>-511.88433422200001</v>
      </c>
      <c r="N186">
        <v>-511.88431895100001</v>
      </c>
      <c r="O186" s="8">
        <v>-511.88434686900001</v>
      </c>
      <c r="P186">
        <v>-511.884292598</v>
      </c>
      <c r="Q186">
        <f>-511.884364171</f>
        <v>-511.88436417100002</v>
      </c>
      <c r="R186">
        <v>-511.88432097600003</v>
      </c>
      <c r="S186">
        <v>-551.17925352700001</v>
      </c>
      <c r="T186">
        <v>-551.18390058099999</v>
      </c>
      <c r="U186">
        <v>-551.18385316299998</v>
      </c>
      <c r="V186">
        <f>-551.182261688</f>
        <v>-551.18226168800004</v>
      </c>
      <c r="W186">
        <v>-551.18398430100001</v>
      </c>
      <c r="X186">
        <v>-551.18397683299997</v>
      </c>
      <c r="Y186">
        <v>-551.18395381300002</v>
      </c>
      <c r="Z186">
        <v>-549.22926265499996</v>
      </c>
      <c r="AA186">
        <f>-549.229191846</f>
        <v>-549.22919184600005</v>
      </c>
      <c r="AB186">
        <v>-549.22927088599999</v>
      </c>
      <c r="AC186">
        <v>-549.22922149600004</v>
      </c>
      <c r="AD186">
        <v>-549.22920294599999</v>
      </c>
      <c r="AE186">
        <v>-549.229253309</v>
      </c>
      <c r="AF186">
        <f>-548.784853378</f>
        <v>-548.78485337799998</v>
      </c>
      <c r="AG186">
        <v>-548.78573087200004</v>
      </c>
      <c r="AH186">
        <v>-548.78577648999999</v>
      </c>
      <c r="AI186">
        <v>-548.78594808900004</v>
      </c>
      <c r="AJ186" s="8">
        <v>-548.78539353400004</v>
      </c>
      <c r="AK186">
        <f>-497.499229876</f>
        <v>-497.49922987600002</v>
      </c>
      <c r="AL186">
        <v>-497.49911560999999</v>
      </c>
      <c r="AM186">
        <v>-497.49860942399999</v>
      </c>
      <c r="AN186" s="8">
        <v>-497.49913574700003</v>
      </c>
      <c r="AO186">
        <v>-554.80997446799995</v>
      </c>
      <c r="AP186">
        <f>-554.810037934</f>
        <v>-554.81003793399998</v>
      </c>
      <c r="AQ186">
        <v>-554.81005719899997</v>
      </c>
      <c r="AR186">
        <v>-554.80941379299998</v>
      </c>
      <c r="AS186">
        <v>-554.80902177899998</v>
      </c>
      <c r="AT186">
        <v>-554.810802642</v>
      </c>
    </row>
    <row r="187" spans="1:48" x14ac:dyDescent="0.35">
      <c r="A187" t="s">
        <v>83</v>
      </c>
      <c r="B187">
        <f>-511.884300611</f>
        <v>-511.88430061100001</v>
      </c>
      <c r="C187">
        <v>-551.18259986199996</v>
      </c>
      <c r="D187">
        <v>-548.57281864900006</v>
      </c>
      <c r="E187">
        <v>-548.78571842999997</v>
      </c>
      <c r="F187">
        <v>-497.49907453999998</v>
      </c>
      <c r="G187">
        <f>-554.809998529</f>
        <v>-554.80999852900004</v>
      </c>
      <c r="H187">
        <v>-554.80908334699996</v>
      </c>
      <c r="I187">
        <v>-554.81081091800002</v>
      </c>
      <c r="J187">
        <v>-401.16331783800001</v>
      </c>
      <c r="K187">
        <v>-551.18399284099996</v>
      </c>
      <c r="L187">
        <f>-549.229209589</f>
        <v>-549.22920958899999</v>
      </c>
      <c r="M187">
        <v>-548.78567458700002</v>
      </c>
      <c r="N187">
        <v>-497.499115754</v>
      </c>
      <c r="O187" s="8">
        <v>-554.80995319500005</v>
      </c>
      <c r="P187" s="8">
        <v>-554.80900048599995</v>
      </c>
      <c r="Q187">
        <f>-554.810839825</f>
        <v>-554.81083982500002</v>
      </c>
      <c r="R187">
        <v>-401.16331744799999</v>
      </c>
      <c r="S187">
        <v>-549.22639000699996</v>
      </c>
      <c r="T187">
        <v>-548.78568288400004</v>
      </c>
      <c r="U187">
        <v>-497.49914866400002</v>
      </c>
      <c r="V187">
        <f>-554.809221675</f>
        <v>-554.809221675</v>
      </c>
      <c r="W187">
        <v>-554.80906315300001</v>
      </c>
      <c r="X187">
        <v>-554.81082257499997</v>
      </c>
      <c r="Y187">
        <v>-401.16331840499998</v>
      </c>
      <c r="Z187" s="8">
        <v>-548.78568396499998</v>
      </c>
      <c r="AA187">
        <f>-497.499213903</f>
        <v>-497.499213903</v>
      </c>
      <c r="AB187" s="8">
        <v>-554.81012894900005</v>
      </c>
      <c r="AC187">
        <v>-554.80912568700001</v>
      </c>
      <c r="AD187">
        <v>-554.81081112599998</v>
      </c>
      <c r="AE187">
        <v>-401.16335661900001</v>
      </c>
      <c r="AF187">
        <f>-497.498904147</f>
        <v>-497.49890414700002</v>
      </c>
      <c r="AG187" s="8">
        <v>-554.80997617599996</v>
      </c>
      <c r="AH187" s="8">
        <v>-554.80914577099998</v>
      </c>
      <c r="AI187" s="8">
        <v>-554.81112915999995</v>
      </c>
      <c r="AJ187" s="8">
        <v>-401.16334756100002</v>
      </c>
      <c r="AK187">
        <f>-554.810029746</f>
        <v>-554.81002974600005</v>
      </c>
      <c r="AL187">
        <v>-554.80907025299996</v>
      </c>
      <c r="AM187">
        <v>-554.81167328100003</v>
      </c>
      <c r="AN187">
        <v>-401.163362097</v>
      </c>
      <c r="AO187">
        <v>-554.80902691999995</v>
      </c>
      <c r="AP187" s="8">
        <f>-554.810826649</f>
        <v>-554.81082664899998</v>
      </c>
      <c r="AQ187">
        <v>-401.16339633500002</v>
      </c>
      <c r="AR187">
        <v>-554.81117424499996</v>
      </c>
      <c r="AS187">
        <v>-705.25860069700002</v>
      </c>
      <c r="AT187">
        <v>-401.163371864</v>
      </c>
    </row>
    <row r="188" spans="1:48" x14ac:dyDescent="0.35">
      <c r="A188" t="s">
        <v>37</v>
      </c>
      <c r="B188">
        <f t="shared" ref="B188:AT188" si="38">627.5095*(B184-B185-B186-B187)</f>
        <v>-19.623052887499128</v>
      </c>
      <c r="C188">
        <f t="shared" si="38"/>
        <v>-7.6967723657202383</v>
      </c>
      <c r="D188">
        <f t="shared" si="38"/>
        <v>-101.09078145476062</v>
      </c>
      <c r="E188">
        <f t="shared" si="38"/>
        <v>-8.9207798460691183</v>
      </c>
      <c r="F188">
        <f t="shared" si="38"/>
        <v>-9.2203271535161306</v>
      </c>
      <c r="G188">
        <f t="shared" si="38"/>
        <v>-1.2507638580353844</v>
      </c>
      <c r="H188">
        <f t="shared" si="38"/>
        <v>-3.5324605636674176</v>
      </c>
      <c r="I188">
        <f t="shared" si="38"/>
        <v>-4.1547410270000693</v>
      </c>
      <c r="J188">
        <f t="shared" si="38"/>
        <v>-0.44433320177686442</v>
      </c>
      <c r="K188">
        <f t="shared" si="38"/>
        <v>-23.937072768352277</v>
      </c>
      <c r="L188">
        <f t="shared" si="38"/>
        <v>-19.994948275388779</v>
      </c>
      <c r="M188">
        <f t="shared" si="38"/>
        <v>-27.940361867652143</v>
      </c>
      <c r="N188">
        <f t="shared" si="38"/>
        <v>-28.83612728629635</v>
      </c>
      <c r="O188">
        <f t="shared" si="38"/>
        <v>-20.359814301540883</v>
      </c>
      <c r="P188">
        <f t="shared" si="38"/>
        <v>-22.770488054955234</v>
      </c>
      <c r="Q188">
        <f t="shared" si="38"/>
        <v>-23.131715780979448</v>
      </c>
      <c r="R188">
        <f t="shared" si="38"/>
        <v>-19.579514396014712</v>
      </c>
      <c r="S188">
        <f t="shared" si="38"/>
        <v>-28.1751188190132</v>
      </c>
      <c r="T188">
        <f t="shared" si="38"/>
        <v>-14.568901239088452</v>
      </c>
      <c r="U188">
        <f t="shared" si="38"/>
        <v>-15.869692037277018</v>
      </c>
      <c r="V188">
        <f t="shared" si="38"/>
        <v>-11.55331585816565</v>
      </c>
      <c r="W188">
        <f t="shared" si="38"/>
        <v>-9.3513869051690968</v>
      </c>
      <c r="X188">
        <f t="shared" si="38"/>
        <v>-9.9480988663635888</v>
      </c>
      <c r="Y188">
        <f t="shared" si="38"/>
        <v>-6.3180668505071518</v>
      </c>
      <c r="Z188">
        <f t="shared" si="38"/>
        <v>-8.9098480031081344</v>
      </c>
      <c r="AA188">
        <f t="shared" si="38"/>
        <v>-8.7293718782944207</v>
      </c>
      <c r="AB188">
        <f t="shared" si="38"/>
        <v>-1.6618967873017461</v>
      </c>
      <c r="AC188">
        <f t="shared" si="38"/>
        <v>-3.4746995693190121</v>
      </c>
      <c r="AD188">
        <f t="shared" si="38"/>
        <v>-4.0857482400401457</v>
      </c>
      <c r="AE188">
        <f t="shared" si="38"/>
        <v>-0.37291069808159327</v>
      </c>
      <c r="AF188">
        <f t="shared" si="38"/>
        <v>-22.927736915356572</v>
      </c>
      <c r="AG188">
        <f t="shared" si="38"/>
        <v>-9.7967460849006063</v>
      </c>
      <c r="AH188">
        <f t="shared" si="38"/>
        <v>-12.17397420940245</v>
      </c>
      <c r="AI188">
        <f t="shared" si="38"/>
        <v>-13.485877573160275</v>
      </c>
      <c r="AJ188">
        <f t="shared" si="38"/>
        <v>-15.414900761909777</v>
      </c>
      <c r="AK188">
        <f t="shared" si="38"/>
        <v>-10.062074044164284</v>
      </c>
      <c r="AL188">
        <f t="shared" si="38"/>
        <v>-12.388518452497166</v>
      </c>
      <c r="AM188">
        <f t="shared" si="38"/>
        <v>-19.168828880963009</v>
      </c>
      <c r="AN188">
        <f t="shared" si="38"/>
        <v>-9.3165456951557992</v>
      </c>
      <c r="AO188">
        <f t="shared" si="38"/>
        <v>-4.4049761278674922</v>
      </c>
      <c r="AP188">
        <f t="shared" si="38"/>
        <v>-5.0407072574802436</v>
      </c>
      <c r="AQ188">
        <f t="shared" si="38"/>
        <v>-1.3465983639987078</v>
      </c>
      <c r="AR188">
        <f t="shared" si="38"/>
        <v>-8.9523887547661545</v>
      </c>
      <c r="AS188">
        <f t="shared" si="38"/>
        <v>-3.5942545617254371</v>
      </c>
      <c r="AT188">
        <f t="shared" si="38"/>
        <v>-4.2322798658854763</v>
      </c>
    </row>
    <row r="190" spans="1:48" x14ac:dyDescent="0.35">
      <c r="A190" t="s">
        <v>84</v>
      </c>
      <c r="B190" s="7">
        <f>B188-$B181-C181-'S4. PAIRS'!BJ$8</f>
        <v>-0.1236764747332347</v>
      </c>
      <c r="C190" s="7">
        <f>C188-$B181-D181-'S4. PAIRS'!BJ$9</f>
        <v>-0.25838142925960761</v>
      </c>
      <c r="D190" s="7">
        <f>D188-$B181-E181-'S4. PAIRS'!BJ$10</f>
        <v>-4.415407825005957E-2</v>
      </c>
      <c r="E190" s="7">
        <f>E188-$B181-F181-'S4. PAIRS'!BJ$11</f>
        <v>1.8811479925136168E-2</v>
      </c>
      <c r="F190" s="7">
        <f>F188-$B181-G181-'S4. PAIRS'!BJ$12</f>
        <v>-2.2296667535087904E-2</v>
      </c>
      <c r="G190" s="7">
        <f>G188-$B181-H181-'S4. PAIRS'!BJ$13</f>
        <v>4.8060952635612239E-3</v>
      </c>
      <c r="H190" s="7">
        <f>H188-$B181-I181-'S4. PAIRS'!BJ$14</f>
        <v>-2.8717972148979694E-2</v>
      </c>
      <c r="I190" s="7">
        <f>I188-$B181-J181-'S4. PAIRS'!BJ$15</f>
        <v>-8.2341796491967618E-3</v>
      </c>
      <c r="J190" s="7">
        <f>J188-$B181-K181-'S4. PAIRS'!BJ$16</f>
        <v>-3.8673409917231805E-3</v>
      </c>
      <c r="K190" s="7">
        <f>K188-$C181-D181-'S4. PAIRS'!BJ$17</f>
        <v>0.65593756288612715</v>
      </c>
      <c r="L190" s="7">
        <f>L188-$C181-E181-'S4. PAIRS'!BJ$18</f>
        <v>-0.11080311754409394</v>
      </c>
      <c r="M190" s="7">
        <f>M188-$C181-F181-'S4. PAIRS'!BJ$19</f>
        <v>7.1488392209367715E-2</v>
      </c>
      <c r="N190" s="7">
        <f>N188-$C181-G181-'S4. PAIRS'!BJ$20</f>
        <v>-0.10964849996856163</v>
      </c>
      <c r="O190" s="7">
        <f>O188-$C181-H181-'S4. PAIRS'!BJ$21</f>
        <v>-2.3177063362861943E-2</v>
      </c>
      <c r="P190" s="7">
        <f>P188-$C181-I181-'S4. PAIRS'!BJ$22</f>
        <v>-0.13680585622976077</v>
      </c>
      <c r="Q190" s="7">
        <f>Q188-$C181-J181-'S4. PAIRS'!BJ$23</f>
        <v>8.8558533246084786E-2</v>
      </c>
      <c r="R190" s="7">
        <f>R188-$C181-K181-'S4. PAIRS'!BJ$24</f>
        <v>-3.620039562695717E-2</v>
      </c>
      <c r="S190" s="7">
        <f>S188-$D181-E181-'S4. PAIRS'!BJ$25</f>
        <v>-1.2143086936418115</v>
      </c>
      <c r="T190" s="7">
        <f>T188-$D181-F181-'S4. PAIRS'!BJ$26</f>
        <v>0.16291276135390625</v>
      </c>
      <c r="U190" s="7">
        <f>U188-$D181-G181-'S4. PAIRS'!BJ$27</f>
        <v>-0.312010273732518</v>
      </c>
      <c r="V190" s="7">
        <f>V188-$D181-H181-'S4. PAIRS'!BJ$28</f>
        <v>-1.1249111804703644</v>
      </c>
      <c r="W190" s="7">
        <f>W188-$D181-I181-'S4. PAIRS'!BJ$29</f>
        <v>-4.9843079602551056E-2</v>
      </c>
      <c r="X190" s="7">
        <f>X188-$D181-J181-'S4. PAIRS'!BJ$30</f>
        <v>2.9461571068327863E-2</v>
      </c>
      <c r="Y190" s="7">
        <f>Y188-$D181-K181-'S4. PAIRS'!BJ$31</f>
        <v>-3.4536240411192562E-2</v>
      </c>
      <c r="Z190" s="7">
        <f>Z188-$E181-F181-'S4. PAIRS'!BJ$32</f>
        <v>-1.5830182108615688E-2</v>
      </c>
      <c r="AA190" s="7">
        <f>AA188-$E181-G181-'S4. PAIRS'!BJ$33</f>
        <v>1.4833069642399721E-2</v>
      </c>
      <c r="AB190" s="7">
        <f>AB188-$E181-H181-'S4. PAIRS'!BJ$34</f>
        <v>-0.21293530863034374</v>
      </c>
      <c r="AC190" s="7">
        <f>AC188-$E181-I181-'S4. PAIRS'!BJ$35</f>
        <v>1.1020949437743257E-2</v>
      </c>
      <c r="AD190" s="7">
        <f>AD188-$E181-J181-'S4. PAIRS'!BJ$36</f>
        <v>1.1821651367387276E-2</v>
      </c>
      <c r="AE190" s="7">
        <f>AE188-$E181-K181-'S4. PAIRS'!BJ$37</f>
        <v>-6.9132722096067536E-3</v>
      </c>
      <c r="AF190" s="7">
        <f>AF188-$F181-G181-'S4. PAIRS'!BJ$38</f>
        <v>-2.2992117507292709</v>
      </c>
      <c r="AG190" s="7">
        <f>AG188-$F181-H181-'S4. PAIRS'!BJ$39</f>
        <v>2.5679571357830028E-2</v>
      </c>
      <c r="AH190" s="7">
        <f>AH188-$F181-I181-'S4. PAIRS'!BJ$40</f>
        <v>-5.6869930793596632E-2</v>
      </c>
      <c r="AI190" s="7">
        <f>AI188-$F181-J181-'S4. PAIRS'!BJ$41</f>
        <v>-0.70621048662314834</v>
      </c>
      <c r="AJ190" s="7">
        <f>AJ188-$F181-K181-'S4. PAIRS'!BJ$42</f>
        <v>-0.33807890068259461</v>
      </c>
      <c r="AK190" s="7">
        <f>AK188-$G181-H181-'S4. PAIRS'!BJ$43</f>
        <v>4.535513182226289E-2</v>
      </c>
      <c r="AL190" s="7">
        <f>AL188-$G181-I181-'S4. PAIRS'!BJ$44</f>
        <v>-3.9540628577234595E-2</v>
      </c>
      <c r="AM190" s="7">
        <f>AM188-$G181-J181-'S4. PAIRS'!BJ$45</f>
        <v>-0.85415400871507074</v>
      </c>
      <c r="AN190" s="7">
        <f>AN188-$G181-K181-'S4. PAIRS'!BJ$46</f>
        <v>-2.8835944078503924E-2</v>
      </c>
      <c r="AO190" s="7">
        <f>AO188-$H181-I181-'S4. PAIRS'!BJ$47</f>
        <v>-9.6128179586459986E-3</v>
      </c>
      <c r="AP190" s="7">
        <f>AP188-$H181-J181-'S4. PAIRS'!BJ$48</f>
        <v>-5.2271543579365341E-3</v>
      </c>
      <c r="AQ190" s="7">
        <f>AQ188-$H181-K181-'S4. PAIRS'!BJ$49</f>
        <v>-8.9501681928466376E-3</v>
      </c>
      <c r="AR190" s="7">
        <f>AR188-$I181-J181-'S4. PAIRS'!BJ$50</f>
        <v>-1.5464984177392047</v>
      </c>
      <c r="AS190" s="7">
        <f>AS188-$I181-K181-'S4. PAIRS'!BJ$51</f>
        <v>-1.1575040209345137E-2</v>
      </c>
      <c r="AT190" s="7">
        <f>AT188-J181-K181-'S4. PAIRS'!BJ$52</f>
        <v>-8.92506768592536E-3</v>
      </c>
      <c r="AV190" s="7">
        <f>SUM(B190:AT190)</f>
        <v>-8.6502548528703205</v>
      </c>
    </row>
    <row r="192" spans="1:48" x14ac:dyDescent="0.35">
      <c r="A192" s="30" t="s">
        <v>114</v>
      </c>
      <c r="B192" s="30"/>
      <c r="C192" s="30"/>
      <c r="D192" s="30"/>
      <c r="E192" s="30"/>
    </row>
    <row r="194" spans="1:48" x14ac:dyDescent="0.35">
      <c r="B194" t="s">
        <v>24</v>
      </c>
      <c r="C194" t="s">
        <v>25</v>
      </c>
      <c r="D194" t="s">
        <v>26</v>
      </c>
      <c r="E194" t="s">
        <v>27</v>
      </c>
      <c r="F194" t="s">
        <v>28</v>
      </c>
      <c r="G194" t="s">
        <v>29</v>
      </c>
      <c r="H194" t="s">
        <v>30</v>
      </c>
      <c r="I194" t="s">
        <v>31</v>
      </c>
      <c r="J194" t="s">
        <v>32</v>
      </c>
      <c r="K194" t="s">
        <v>33</v>
      </c>
      <c r="M194" t="s">
        <v>34</v>
      </c>
    </row>
    <row r="195" spans="1:48" x14ac:dyDescent="0.35">
      <c r="A195" t="s">
        <v>34</v>
      </c>
      <c r="B195">
        <v>-1028.94987571</v>
      </c>
      <c r="C195">
        <v>-1217.07309745</v>
      </c>
      <c r="D195">
        <v>-1256.3552279600001</v>
      </c>
      <c r="E195">
        <v>-1254.4027298000001</v>
      </c>
      <c r="F195">
        <v>-1253.9672816699999</v>
      </c>
      <c r="G195">
        <v>-1202.7078683</v>
      </c>
      <c r="H195">
        <v>-1259.98884135</v>
      </c>
      <c r="I195">
        <v>-1259.9848804400001</v>
      </c>
      <c r="J195">
        <v>-1259.9825443899999</v>
      </c>
      <c r="K195">
        <v>-1106.35544269</v>
      </c>
    </row>
    <row r="196" spans="1:48" x14ac:dyDescent="0.35">
      <c r="A196" t="s">
        <v>35</v>
      </c>
      <c r="B196">
        <v>-705.20770060100006</v>
      </c>
      <c r="C196">
        <v>-705.20531417899997</v>
      </c>
      <c r="D196">
        <v>-705.20769815100005</v>
      </c>
      <c r="E196">
        <v>-705.20797719799998</v>
      </c>
      <c r="F196">
        <v>-705.20631354099999</v>
      </c>
      <c r="G196">
        <v>-705.207234524</v>
      </c>
      <c r="H196">
        <v>-705.20818865900003</v>
      </c>
      <c r="I196" s="5">
        <v>-705.20694145100003</v>
      </c>
      <c r="J196">
        <v>-705.20595313499996</v>
      </c>
      <c r="K196">
        <v>-705.20778526399999</v>
      </c>
    </row>
    <row r="197" spans="1:48" x14ac:dyDescent="0.35">
      <c r="A197" t="s">
        <v>36</v>
      </c>
      <c r="B197">
        <v>-323.74200133099998</v>
      </c>
      <c r="C197">
        <v>-511.83895353600002</v>
      </c>
      <c r="D197">
        <v>-551.14239642799998</v>
      </c>
      <c r="E197">
        <v>-549.19496342399998</v>
      </c>
      <c r="F197">
        <v>-548.747459951</v>
      </c>
      <c r="G197">
        <v>-497.48888763799999</v>
      </c>
      <c r="H197">
        <v>-554.78071479699997</v>
      </c>
      <c r="I197">
        <v>-554.77936736100003</v>
      </c>
      <c r="J197" s="5">
        <v>-554.77967462900006</v>
      </c>
      <c r="K197">
        <v>-401.14751042</v>
      </c>
    </row>
    <row r="198" spans="1:48" x14ac:dyDescent="0.35">
      <c r="A198" t="s">
        <v>37</v>
      </c>
      <c r="B198">
        <f t="shared" ref="B198:F198" si="39">627.5095*(B195-B196-B197)</f>
        <v>-0.10904734587578599</v>
      </c>
      <c r="C198">
        <f t="shared" si="39"/>
        <v>-18.090932594974955</v>
      </c>
      <c r="D198">
        <f t="shared" si="39"/>
        <v>-3.2212453446597977</v>
      </c>
      <c r="E198">
        <f t="shared" si="39"/>
        <v>0.13229280772853361</v>
      </c>
      <c r="F198">
        <f t="shared" si="39"/>
        <v>-8.476510022652219</v>
      </c>
      <c r="G198">
        <f>627.5095*(G195-G196-G197)</f>
        <v>-7.3708131832972859</v>
      </c>
      <c r="H198">
        <f t="shared" ref="H198:K198" si="40">627.5095*(H195-H196-H197)</f>
        <v>3.8972104990074682E-2</v>
      </c>
      <c r="I198">
        <f t="shared" si="40"/>
        <v>0.89631699951136501</v>
      </c>
      <c r="J198">
        <f t="shared" si="40"/>
        <v>1.9348464771059646</v>
      </c>
      <c r="K198">
        <f t="shared" si="40"/>
        <v>-9.2247661569647851E-2</v>
      </c>
      <c r="M198" s="6">
        <f>SUM(B198:K198)</f>
        <v>-34.358367763693764</v>
      </c>
    </row>
    <row r="200" spans="1:48" x14ac:dyDescent="0.35">
      <c r="B200" t="s">
        <v>38</v>
      </c>
      <c r="C200" t="s">
        <v>39</v>
      </c>
      <c r="D200" t="s">
        <v>40</v>
      </c>
      <c r="E200" t="s">
        <v>41</v>
      </c>
      <c r="F200" t="s">
        <v>42</v>
      </c>
      <c r="G200" t="s">
        <v>43</v>
      </c>
      <c r="H200" t="s">
        <v>44</v>
      </c>
      <c r="I200" t="s">
        <v>45</v>
      </c>
      <c r="J200" t="s">
        <v>46</v>
      </c>
      <c r="K200" t="s">
        <v>47</v>
      </c>
      <c r="L200" t="s">
        <v>48</v>
      </c>
      <c r="M200" t="s">
        <v>49</v>
      </c>
      <c r="N200" t="s">
        <v>50</v>
      </c>
      <c r="O200" t="s">
        <v>51</v>
      </c>
      <c r="P200" t="s">
        <v>52</v>
      </c>
      <c r="Q200" t="s">
        <v>53</v>
      </c>
      <c r="R200" t="s">
        <v>54</v>
      </c>
      <c r="S200" t="s">
        <v>55</v>
      </c>
      <c r="T200" t="s">
        <v>56</v>
      </c>
      <c r="U200" t="s">
        <v>57</v>
      </c>
      <c r="V200" t="s">
        <v>58</v>
      </c>
      <c r="W200" t="s">
        <v>59</v>
      </c>
      <c r="X200" t="s">
        <v>60</v>
      </c>
      <c r="Y200" t="s">
        <v>61</v>
      </c>
      <c r="Z200" t="s">
        <v>62</v>
      </c>
      <c r="AA200" t="s">
        <v>63</v>
      </c>
      <c r="AB200" t="s">
        <v>64</v>
      </c>
      <c r="AC200" t="s">
        <v>65</v>
      </c>
      <c r="AD200" t="s">
        <v>66</v>
      </c>
      <c r="AE200" t="s">
        <v>67</v>
      </c>
      <c r="AF200" t="s">
        <v>68</v>
      </c>
      <c r="AG200" t="s">
        <v>69</v>
      </c>
      <c r="AH200" t="s">
        <v>70</v>
      </c>
      <c r="AI200" t="s">
        <v>71</v>
      </c>
      <c r="AJ200" t="s">
        <v>72</v>
      </c>
      <c r="AK200" t="s">
        <v>73</v>
      </c>
      <c r="AL200" t="s">
        <v>74</v>
      </c>
      <c r="AM200" t="s">
        <v>75</v>
      </c>
      <c r="AN200" t="s">
        <v>76</v>
      </c>
      <c r="AO200" t="s">
        <v>77</v>
      </c>
      <c r="AP200" t="s">
        <v>78</v>
      </c>
      <c r="AQ200" t="s">
        <v>79</v>
      </c>
      <c r="AR200" t="s">
        <v>80</v>
      </c>
      <c r="AS200" t="s">
        <v>81</v>
      </c>
      <c r="AT200" t="s">
        <v>82</v>
      </c>
    </row>
    <row r="201" spans="1:48" x14ac:dyDescent="0.35">
      <c r="A201" t="s">
        <v>34</v>
      </c>
      <c r="B201">
        <v>-1540.81549447</v>
      </c>
      <c r="C201">
        <v>-1580.09122131</v>
      </c>
      <c r="D201">
        <v>-1501.73723066</v>
      </c>
      <c r="E201">
        <v>-1577.7095313699999</v>
      </c>
      <c r="F201">
        <v>-1526.4501219199999</v>
      </c>
      <c r="G201">
        <v>-1583.73114089</v>
      </c>
      <c r="H201">
        <v>-1583.7272178000001</v>
      </c>
      <c r="I201">
        <v>-1583.7247621700001</v>
      </c>
      <c r="J201">
        <v>-1430.0976593600001</v>
      </c>
      <c r="K201">
        <v>-1768.2185642300001</v>
      </c>
      <c r="L201">
        <v>-1766.2689276599999</v>
      </c>
      <c r="M201">
        <v>-1765.8325693500001</v>
      </c>
      <c r="N201">
        <v>-1714.5740592899999</v>
      </c>
      <c r="O201" s="7">
        <v>-1771.8543215</v>
      </c>
      <c r="P201" s="7">
        <v>-1771.85029745</v>
      </c>
      <c r="Q201" s="7">
        <v>-1771.8478467299999</v>
      </c>
      <c r="R201">
        <v>-1618.22098787</v>
      </c>
      <c r="S201">
        <v>-1805.5737195700001</v>
      </c>
      <c r="T201">
        <v>-1805.1144398599999</v>
      </c>
      <c r="U201" s="7">
        <v>-1753.85671028</v>
      </c>
      <c r="V201">
        <v>-1811.1317577499999</v>
      </c>
      <c r="W201">
        <v>-1811.1323875999999</v>
      </c>
      <c r="X201">
        <v>-1811.13017539</v>
      </c>
      <c r="Y201">
        <v>-1657.5030507199999</v>
      </c>
      <c r="Z201" s="7">
        <v>-1803.1623940300001</v>
      </c>
      <c r="AA201">
        <v>-1751.90227267</v>
      </c>
      <c r="AB201">
        <v>-1809.1834395999999</v>
      </c>
      <c r="AC201">
        <v>-1809.18007291</v>
      </c>
      <c r="AD201">
        <v>-1809.1776780299999</v>
      </c>
      <c r="AE201">
        <v>-1655.55051209</v>
      </c>
      <c r="AF201">
        <v>-1751.4725091099999</v>
      </c>
      <c r="AG201">
        <v>-1808.74846834</v>
      </c>
      <c r="AH201">
        <v>-1808.7446554200001</v>
      </c>
      <c r="AI201">
        <v>-1808.74090987</v>
      </c>
      <c r="AJ201" s="7">
        <v>-1655.1208051200001</v>
      </c>
      <c r="AK201">
        <v>-1757.4891469500001</v>
      </c>
      <c r="AL201">
        <v>-1757.48508842</v>
      </c>
      <c r="AM201">
        <v>-1757.48136383</v>
      </c>
      <c r="AN201">
        <v>-1603.8557458800001</v>
      </c>
      <c r="AO201">
        <v>-1814.7659854200001</v>
      </c>
      <c r="AP201">
        <v>-1814.7637543799999</v>
      </c>
      <c r="AQ201">
        <v>-1661.13680619</v>
      </c>
      <c r="AR201" s="7">
        <v>-1814.75891452</v>
      </c>
      <c r="AS201">
        <v>-1661.1326316899999</v>
      </c>
      <c r="AT201">
        <v>-1661.13050952</v>
      </c>
    </row>
    <row r="202" spans="1:48" x14ac:dyDescent="0.35">
      <c r="A202" t="s">
        <v>35</v>
      </c>
      <c r="B202">
        <v>-705.20540020999999</v>
      </c>
      <c r="C202">
        <v>-705.20774140100002</v>
      </c>
      <c r="D202">
        <v>-705.20803335799997</v>
      </c>
      <c r="E202">
        <v>-705.20639197000003</v>
      </c>
      <c r="F202">
        <v>-705.20734766299995</v>
      </c>
      <c r="G202">
        <v>-705.208245412</v>
      </c>
      <c r="H202">
        <v>-705.20700190299999</v>
      </c>
      <c r="I202">
        <v>-705.20598536199998</v>
      </c>
      <c r="J202">
        <v>-705.20782757999996</v>
      </c>
      <c r="K202">
        <v>-705.20543868799996</v>
      </c>
      <c r="L202">
        <v>-705.20557896000003</v>
      </c>
      <c r="M202">
        <v>-705.20401773599997</v>
      </c>
      <c r="N202">
        <v>-705.20488561699995</v>
      </c>
      <c r="O202">
        <v>-705.20591079999997</v>
      </c>
      <c r="P202">
        <v>-705.20459674200004</v>
      </c>
      <c r="Q202">
        <v>-705.20373151900003</v>
      </c>
      <c r="R202">
        <v>-705.20551886199996</v>
      </c>
      <c r="S202">
        <v>-705.20795141899998</v>
      </c>
      <c r="T202">
        <v>-705.20630961100005</v>
      </c>
      <c r="U202" s="8">
        <v>-705.207293725</v>
      </c>
      <c r="V202">
        <v>-705.20827224699997</v>
      </c>
      <c r="W202">
        <v>-705.20688020399996</v>
      </c>
      <c r="X202" s="8">
        <v>-705.20608774100003</v>
      </c>
      <c r="Y202">
        <v>-705.20775956299997</v>
      </c>
      <c r="Z202" s="8">
        <v>-705.20660787700001</v>
      </c>
      <c r="AA202">
        <v>-705.20752825199997</v>
      </c>
      <c r="AB202">
        <v>-705.20845031900001</v>
      </c>
      <c r="AC202">
        <v>-705.20728543099995</v>
      </c>
      <c r="AD202" s="8">
        <v>-705.20634527899995</v>
      </c>
      <c r="AE202">
        <v>-705.20807924799999</v>
      </c>
      <c r="AF202">
        <v>-705.20588055200005</v>
      </c>
      <c r="AG202">
        <v>-705.20681617000002</v>
      </c>
      <c r="AH202">
        <v>-705.20550332200003</v>
      </c>
      <c r="AI202">
        <v>-705.20460145699997</v>
      </c>
      <c r="AJ202" s="8">
        <v>-705.20650612700001</v>
      </c>
      <c r="AK202">
        <v>-705.20775114100002</v>
      </c>
      <c r="AL202" s="8">
        <v>-705.20644974100003</v>
      </c>
      <c r="AM202">
        <v>-705.20553202300005</v>
      </c>
      <c r="AN202">
        <v>-705.20734650400004</v>
      </c>
      <c r="AO202">
        <v>-705.20734498299998</v>
      </c>
      <c r="AP202" s="8">
        <v>-705.20643045099996</v>
      </c>
      <c r="AQ202">
        <v>-705.20829618300002</v>
      </c>
      <c r="AR202" s="8">
        <v>-705.20501339999998</v>
      </c>
      <c r="AS202">
        <v>-401.14755038800001</v>
      </c>
      <c r="AT202" s="8">
        <v>-705.20617898099999</v>
      </c>
    </row>
    <row r="203" spans="1:48" x14ac:dyDescent="0.35">
      <c r="A203" t="s">
        <v>36</v>
      </c>
      <c r="B203">
        <v>-323.74203574900002</v>
      </c>
      <c r="C203">
        <v>-323.74211863199997</v>
      </c>
      <c r="D203">
        <v>-247.83891612799999</v>
      </c>
      <c r="E203">
        <v>-323.74200370400001</v>
      </c>
      <c r="F203">
        <v>-323.74200229100001</v>
      </c>
      <c r="G203">
        <v>-323.74204205199999</v>
      </c>
      <c r="H203">
        <v>-323.742031451</v>
      </c>
      <c r="I203">
        <v>-323.74199671500003</v>
      </c>
      <c r="J203">
        <v>-323.74199507999998</v>
      </c>
      <c r="K203">
        <v>-511.83894096900002</v>
      </c>
      <c r="L203">
        <v>-511.83886640999998</v>
      </c>
      <c r="M203">
        <v>-511.83892598400001</v>
      </c>
      <c r="N203">
        <v>-511.83890771599999</v>
      </c>
      <c r="O203">
        <v>-511.83894160800003</v>
      </c>
      <c r="P203">
        <v>-511.83888073399999</v>
      </c>
      <c r="Q203">
        <v>-511.83895644</v>
      </c>
      <c r="R203">
        <v>-511.83891317199999</v>
      </c>
      <c r="S203">
        <v>-551.13773703300001</v>
      </c>
      <c r="T203">
        <v>-551.14237839999998</v>
      </c>
      <c r="U203" s="8">
        <v>-551.14232450700001</v>
      </c>
      <c r="V203">
        <v>-551.14070141299999</v>
      </c>
      <c r="W203">
        <v>-551.14244824399998</v>
      </c>
      <c r="X203">
        <v>-551.142453553</v>
      </c>
      <c r="Y203">
        <v>-551.14241842399997</v>
      </c>
      <c r="Z203">
        <v>-549.19500543599997</v>
      </c>
      <c r="AA203">
        <v>-549.19492300399997</v>
      </c>
      <c r="AB203">
        <v>-549.19495208299998</v>
      </c>
      <c r="AC203">
        <v>-549.19494623399999</v>
      </c>
      <c r="AD203">
        <v>-549.19493539699999</v>
      </c>
      <c r="AE203">
        <v>-549.19498222799996</v>
      </c>
      <c r="AF203">
        <v>-548.74667132699994</v>
      </c>
      <c r="AG203">
        <v>-548.74750528100003</v>
      </c>
      <c r="AH203">
        <v>-548.747528569</v>
      </c>
      <c r="AI203">
        <v>-548.74775883500001</v>
      </c>
      <c r="AJ203">
        <v>-548.74712942999997</v>
      </c>
      <c r="AK203">
        <v>-497.48898047500001</v>
      </c>
      <c r="AL203">
        <v>-497.48885595500002</v>
      </c>
      <c r="AM203">
        <v>-497.48830042999998</v>
      </c>
      <c r="AN203">
        <v>-497.488884224</v>
      </c>
      <c r="AO203">
        <v>-554.78073523199998</v>
      </c>
      <c r="AP203">
        <v>-554.78076998899996</v>
      </c>
      <c r="AQ203">
        <v>-554.78082127200003</v>
      </c>
      <c r="AR203" s="8">
        <v>-554.779681622</v>
      </c>
      <c r="AS203" s="8">
        <v>-554.77936677399998</v>
      </c>
      <c r="AT203" s="8">
        <v>-554.77969555799996</v>
      </c>
    </row>
    <row r="204" spans="1:48" x14ac:dyDescent="0.35">
      <c r="A204" t="s">
        <v>83</v>
      </c>
      <c r="B204">
        <v>-511.83889624099999</v>
      </c>
      <c r="C204">
        <v>-551.14116031200001</v>
      </c>
      <c r="D204">
        <v>-548.53136542899995</v>
      </c>
      <c r="E204">
        <v>-548.74749000500003</v>
      </c>
      <c r="F204">
        <v>-497.48882690300002</v>
      </c>
      <c r="G204">
        <v>-554.78074876100004</v>
      </c>
      <c r="H204">
        <v>-554.77940588399997</v>
      </c>
      <c r="I204">
        <v>-554.77968271099996</v>
      </c>
      <c r="J204">
        <v>-401.14751661499997</v>
      </c>
      <c r="K204">
        <v>-551.14247116800004</v>
      </c>
      <c r="L204">
        <v>-549.19492883199996</v>
      </c>
      <c r="M204">
        <v>-548.74745575099996</v>
      </c>
      <c r="N204">
        <v>-497.48885924199999</v>
      </c>
      <c r="O204">
        <v>-554.780710344</v>
      </c>
      <c r="P204">
        <v>-554.77936666999994</v>
      </c>
      <c r="Q204">
        <v>-554.77970670299999</v>
      </c>
      <c r="R204">
        <v>-401.14752270399998</v>
      </c>
      <c r="S204">
        <v>-549.19220760500002</v>
      </c>
      <c r="T204">
        <v>-548.74745983399998</v>
      </c>
      <c r="U204" s="8">
        <v>-497.48889989700001</v>
      </c>
      <c r="V204" s="8">
        <v>-554.77993553600004</v>
      </c>
      <c r="W204">
        <v>-554.77939353800002</v>
      </c>
      <c r="X204" s="8">
        <v>-554.77970461799998</v>
      </c>
      <c r="Y204">
        <v>-401.14752107599998</v>
      </c>
      <c r="Z204">
        <v>-548.74745779199998</v>
      </c>
      <c r="AA204">
        <v>-497.48895859200002</v>
      </c>
      <c r="AB204">
        <v>-554.780924562</v>
      </c>
      <c r="AC204">
        <v>-554.77945324400002</v>
      </c>
      <c r="AD204" s="8">
        <v>-554.77969694599994</v>
      </c>
      <c r="AE204">
        <v>-401.14754907299999</v>
      </c>
      <c r="AF204">
        <v>-497.48862415299999</v>
      </c>
      <c r="AG204">
        <v>-554.78074504999995</v>
      </c>
      <c r="AH204" s="8">
        <v>-554.77946973099995</v>
      </c>
      <c r="AI204" s="8">
        <v>-554.77998458299999</v>
      </c>
      <c r="AJ204">
        <v>-401.14758537300003</v>
      </c>
      <c r="AK204">
        <v>-554.78075959600005</v>
      </c>
      <c r="AL204" s="8">
        <v>-554.779404978</v>
      </c>
      <c r="AM204">
        <v>-554.78060583499996</v>
      </c>
      <c r="AN204">
        <v>-401.14756869899998</v>
      </c>
      <c r="AO204" s="8">
        <v>-554.77938258699999</v>
      </c>
      <c r="AP204" s="8">
        <v>-554.77969781100001</v>
      </c>
      <c r="AQ204">
        <v>-401.14759450499997</v>
      </c>
      <c r="AR204" s="8">
        <v>-554.78006336399994</v>
      </c>
      <c r="AS204">
        <v>-705.20699731800005</v>
      </c>
      <c r="AT204">
        <v>-401.14757473700001</v>
      </c>
    </row>
    <row r="205" spans="1:48" x14ac:dyDescent="0.35">
      <c r="A205" t="s">
        <v>37</v>
      </c>
      <c r="B205">
        <f>627.5095*(B201-B202-B203-B204)</f>
        <v>-18.299601466547472</v>
      </c>
      <c r="C205">
        <f t="shared" ref="C205" si="41">627.5095*(C201-C202-C203-C204)</f>
        <v>-0.12610744665265919</v>
      </c>
      <c r="D205">
        <f>627.5095*(D201-D202-D203-D204)</f>
        <v>-99.721139687185513</v>
      </c>
      <c r="E205">
        <f t="shared" ref="E205:AT205" si="42">627.5095*(E201-E202-E203-E204)</f>
        <v>-8.5628007364712939</v>
      </c>
      <c r="F205">
        <f t="shared" si="42"/>
        <v>-7.4956405105532022</v>
      </c>
      <c r="G205">
        <f t="shared" si="42"/>
        <v>-6.5678281805415059E-2</v>
      </c>
      <c r="H205">
        <f t="shared" si="42"/>
        <v>0.76646394859966971</v>
      </c>
      <c r="I205">
        <f t="shared" si="42"/>
        <v>1.8214203698042732</v>
      </c>
      <c r="J205">
        <f t="shared" si="42"/>
        <v>-0.20085637841355</v>
      </c>
      <c r="K205">
        <f t="shared" si="42"/>
        <v>-19.900462914850618</v>
      </c>
      <c r="L205">
        <f t="shared" si="42"/>
        <v>-18.545075652856909</v>
      </c>
      <c r="M205">
        <f t="shared" si="42"/>
        <v>-26.461999686403601</v>
      </c>
      <c r="N205">
        <f t="shared" si="42"/>
        <v>-25.983107026288554</v>
      </c>
      <c r="O205">
        <f t="shared" si="42"/>
        <v>-18.046387578160342</v>
      </c>
      <c r="P205">
        <f t="shared" si="42"/>
        <v>-17.227209066319872</v>
      </c>
      <c r="Q205">
        <f t="shared" si="42"/>
        <v>-15.971414464605798</v>
      </c>
      <c r="R205">
        <f t="shared" si="42"/>
        <v>-18.218566144822216</v>
      </c>
      <c r="S205">
        <f t="shared" si="42"/>
        <v>-22.479594730925037</v>
      </c>
      <c r="T205">
        <f t="shared" si="42"/>
        <v>-11.478413186597979</v>
      </c>
      <c r="U205" s="9">
        <f t="shared" si="42"/>
        <v>-11.415747577930627</v>
      </c>
      <c r="V205">
        <f t="shared" si="42"/>
        <v>-1.7874946962071634</v>
      </c>
      <c r="W205">
        <f t="shared" si="42"/>
        <v>-2.3002076082254233</v>
      </c>
      <c r="X205">
        <f t="shared" si="42"/>
        <v>-1.2107657749479841</v>
      </c>
      <c r="Y205">
        <f t="shared" si="42"/>
        <v>-3.3582156082450241</v>
      </c>
      <c r="Z205">
        <f t="shared" si="42"/>
        <v>-8.360262005437276</v>
      </c>
      <c r="AA205">
        <f t="shared" si="42"/>
        <v>-6.81652400183129</v>
      </c>
      <c r="AB205">
        <f t="shared" si="42"/>
        <v>0.5568293399181512</v>
      </c>
      <c r="AC205">
        <f t="shared" si="42"/>
        <v>1.0115446864401147</v>
      </c>
      <c r="AD205">
        <f t="shared" si="42"/>
        <v>2.0705253261715595</v>
      </c>
      <c r="AE205">
        <f t="shared" si="42"/>
        <v>6.1783957833849143E-2</v>
      </c>
      <c r="AF205">
        <f t="shared" si="42"/>
        <v>-19.661804109198268</v>
      </c>
      <c r="AG205">
        <f t="shared" si="42"/>
        <v>-8.4097812899237692</v>
      </c>
      <c r="AH205">
        <f t="shared" si="42"/>
        <v>-7.6266237062147226</v>
      </c>
      <c r="AI205">
        <f t="shared" si="42"/>
        <v>-5.3746157298992516</v>
      </c>
      <c r="AJ205">
        <f t="shared" si="42"/>
        <v>-12.289265274869512</v>
      </c>
      <c r="AK205">
        <f t="shared" si="42"/>
        <v>-7.3140863244764267</v>
      </c>
      <c r="AL205">
        <f t="shared" si="42"/>
        <v>-6.5121342035265766</v>
      </c>
      <c r="AM205">
        <f t="shared" si="42"/>
        <v>-4.3458433977054698</v>
      </c>
      <c r="AN205">
        <f t="shared" si="42"/>
        <v>-7.496512748843748</v>
      </c>
      <c r="AO205">
        <f t="shared" si="42"/>
        <v>0.92707124003371177</v>
      </c>
      <c r="AP205">
        <f t="shared" si="42"/>
        <v>1.9728089192871923</v>
      </c>
      <c r="AQ205">
        <f t="shared" si="42"/>
        <v>-5.9130220186237037E-2</v>
      </c>
      <c r="AR205">
        <f t="shared" si="42"/>
        <v>3.6670814317756126</v>
      </c>
      <c r="AS205">
        <f t="shared" si="42"/>
        <v>0.80496291165066114</v>
      </c>
      <c r="AT205">
        <f t="shared" si="42"/>
        <v>1.8447248176396172</v>
      </c>
    </row>
    <row r="207" spans="1:48" x14ac:dyDescent="0.35">
      <c r="A207" t="s">
        <v>84</v>
      </c>
      <c r="B207" s="7">
        <f>B205-$B198-C198-'S4. PAIRS'!BP$8</f>
        <v>-8.9684912729035254E-2</v>
      </c>
      <c r="C207" s="7">
        <f>C205-$B198-D198-'S4. PAIRS'!BP$9</f>
        <v>-0.11275843704927402</v>
      </c>
      <c r="D207" s="7">
        <f>D205-$B198-E198-'S4. PAIRS'!BP$10</f>
        <v>1.1458323428229278E-2</v>
      </c>
      <c r="E207" s="7">
        <f>E205-$B198-F198-'S4. PAIRS'!BP$11</f>
        <v>1.875123897248214E-2</v>
      </c>
      <c r="F207" s="7">
        <f>F205-$B198-G198-'S4. PAIRS'!BP$12</f>
        <v>-2.3601259793209602E-2</v>
      </c>
      <c r="G207" s="7">
        <f>G205-$B198-H198-'S4. PAIRS'!BP$13</f>
        <v>8.2894005789403659E-4</v>
      </c>
      <c r="H207" s="7">
        <f>H205-$B198-I198-'S4. PAIRS'!BP$14</f>
        <v>-2.959146551659279E-2</v>
      </c>
      <c r="I207" s="7">
        <f>I205-$B198-J198-'S4. PAIRS'!BP$15</f>
        <v>-1.0936863197914171E-2</v>
      </c>
      <c r="J207" s="7">
        <f>J205-$B198-K198-'S4. PAIRS'!BP$16</f>
        <v>-4.1905085692467842E-3</v>
      </c>
      <c r="K207" s="7">
        <f>K205-$C198-D198-'S4. PAIRS'!BP$17</f>
        <v>0.67881530420832958</v>
      </c>
      <c r="L207" s="7">
        <f>L205-$C198-E198-'S4. PAIRS'!BP$18</f>
        <v>-0.11397894299622835</v>
      </c>
      <c r="M207" s="7">
        <f>M205-$C198-F198-'S4. PAIRS'!BP$19</f>
        <v>7.1770143920153046E-2</v>
      </c>
      <c r="N207" s="7">
        <f>N205-$C198-G198-'S4. PAIRS'!BP$20</f>
        <v>-9.9710004563617671E-2</v>
      </c>
      <c r="O207" s="7">
        <f>O205-$C198-H198-'S4. PAIRS'!BP$21</f>
        <v>-1.705947330968044E-2</v>
      </c>
      <c r="P207" s="7">
        <f>P205-$C198-I198-'S4. PAIRS'!BP$22</f>
        <v>-9.0260966100877173E-3</v>
      </c>
      <c r="Q207" s="7">
        <f>Q205-$C198-J198-'S4. PAIRS'!BP$23</f>
        <v>0.14939306929507806</v>
      </c>
      <c r="R207" s="7">
        <f>R205-$C198-K198-'S4. PAIRS'!BP$24</f>
        <v>-3.7329912731241532E-2</v>
      </c>
      <c r="S207" s="7">
        <f>S205-$D198-E198-'S4. PAIRS'!BP$25</f>
        <v>-0.88649459324198787</v>
      </c>
      <c r="T207" s="7">
        <f>T205-$D198-F198-'S4. PAIRS'!BP$26</f>
        <v>0.17166902891463168</v>
      </c>
      <c r="U207" s="7">
        <f>U205-$D198-G198-'S4. PAIRS'!BP$27</f>
        <v>-0.30249409203530853</v>
      </c>
      <c r="V207" s="7">
        <f>V205-$D198-H198-'S4. PAIRS'!BP$28</f>
        <v>-0.38559580248541403</v>
      </c>
      <c r="W207" s="7">
        <f>W205-$D198-I198-'S4. PAIRS'!BP$29</f>
        <v>-2.1810347607827366E-2</v>
      </c>
      <c r="X207" s="7">
        <f>X205-$D198-J198-'S4. PAIRS'!BP$30</f>
        <v>6.8455011441130434E-2</v>
      </c>
      <c r="Y207" s="7">
        <f>Y205-$D198-K198-'S4. PAIRS'!BP$31</f>
        <v>-3.9483525281577864E-2</v>
      </c>
      <c r="Z207" s="7">
        <f>Z205-$E198-F198-'S4. PAIRS'!BP$32</f>
        <v>-1.1635908736203149E-2</v>
      </c>
      <c r="AA207" s="7">
        <f>AA205-$E198-G198-'S4. PAIRS'!BP$33</f>
        <v>1.2909125423094525E-2</v>
      </c>
      <c r="AB207" s="7">
        <f>AB205-$E198-H198-'S4. PAIRS'!BP$34</f>
        <v>4.3231639587739124E-2</v>
      </c>
      <c r="AC207" s="7">
        <f>AC205-$E198-I198-'S4. PAIRS'!BP$35</f>
        <v>1.1439498270974784E-2</v>
      </c>
      <c r="AD207" s="7">
        <f>AD205-$E198-J198-'S4. PAIRS'!BP$36</f>
        <v>1.2192510482346426E-3</v>
      </c>
      <c r="AE207" s="7">
        <f>AE205-$E198-K198-'S4. PAIRS'!BP$37</f>
        <v>-4.4490422817018219E-3</v>
      </c>
      <c r="AF207" s="7">
        <f>AF205-$F198-G198-'S4. PAIRS'!BP$38</f>
        <v>-1.6498774703207242</v>
      </c>
      <c r="AG207" s="7">
        <f>AG205-$F198-H198-'S4. PAIRS'!BP$39</f>
        <v>1.4708822648571868E-2</v>
      </c>
      <c r="AH207" s="7">
        <f>AH205-$F198-I198-'S4. PAIRS'!BP$40</f>
        <v>-2.45349941491456E-2</v>
      </c>
      <c r="AI207" s="7">
        <f>AI205-$F198-J198-'S4. PAIRS'!BP$41</f>
        <v>-4.0491933049027207E-2</v>
      </c>
      <c r="AJ207" s="7">
        <f>AJ205-$F198-K198-'S4. PAIRS'!BP$42</f>
        <v>-0.16075287381060033</v>
      </c>
      <c r="AK207" s="7">
        <f>AK205-$G198-H198-'S4. PAIRS'!BP$43</f>
        <v>2.8542269634956086E-2</v>
      </c>
      <c r="AL207" s="7">
        <f>AL205-$G198-I198-'S4. PAIRS'!BP$44</f>
        <v>-4.0567234070414064E-2</v>
      </c>
      <c r="AM207" s="7">
        <f>AM205-$G198-J198-'S4. PAIRS'!BP$45</f>
        <v>-0.17401465955283002</v>
      </c>
      <c r="AN207" s="7">
        <f>AN205-$G198-K198-'S4. PAIRS'!BP$46</f>
        <v>-3.0115435936712794E-2</v>
      </c>
      <c r="AO207" s="7">
        <f>AO205-$H198-I198-'S4. PAIRS'!BP$47</f>
        <v>-1.6073028427821979E-2</v>
      </c>
      <c r="AP207" s="7">
        <f>AP205-$H198-J198-'S4. PAIRS'!BP$48</f>
        <v>-9.3379688507034923E-3</v>
      </c>
      <c r="AQ207" s="7">
        <f>AQ205-$H198-K198-'S4. PAIRS'!BP$49</f>
        <v>-5.18887600551678E-3</v>
      </c>
      <c r="AR207" s="7">
        <f>AR205-$I198-J198-'S4. PAIRS'!BP$50</f>
        <v>-0.2338112947003983</v>
      </c>
      <c r="AS207" s="7">
        <f>AS205-$I198-K198-'S4. PAIRS'!BP$51</f>
        <v>-5.9550649922919738E-3</v>
      </c>
      <c r="AT207" s="7">
        <f>AT205-J198-K198-'S4. PAIRS'!BP$52</f>
        <v>-5.3181430935977511E-3</v>
      </c>
      <c r="AV207" s="7">
        <f>SUM(B207:AT207)</f>
        <v>-3.3126784988444351</v>
      </c>
    </row>
    <row r="209" spans="1:48" x14ac:dyDescent="0.35">
      <c r="A209" s="30" t="s">
        <v>116</v>
      </c>
      <c r="B209" s="30"/>
      <c r="C209" s="30"/>
      <c r="D209" s="30"/>
      <c r="E209" s="30"/>
    </row>
    <row r="211" spans="1:48" x14ac:dyDescent="0.35">
      <c r="B211" t="s">
        <v>24</v>
      </c>
      <c r="C211" t="s">
        <v>25</v>
      </c>
      <c r="D211" t="s">
        <v>26</v>
      </c>
      <c r="E211" t="s">
        <v>27</v>
      </c>
      <c r="F211" t="s">
        <v>28</v>
      </c>
      <c r="G211" t="s">
        <v>29</v>
      </c>
      <c r="H211" t="s">
        <v>30</v>
      </c>
      <c r="I211" t="s">
        <v>31</v>
      </c>
      <c r="J211" t="s">
        <v>32</v>
      </c>
      <c r="K211" t="s">
        <v>33</v>
      </c>
      <c r="M211" t="s">
        <v>34</v>
      </c>
    </row>
    <row r="212" spans="1:48" x14ac:dyDescent="0.35">
      <c r="A212" t="s">
        <v>34</v>
      </c>
      <c r="B212">
        <v>-1028.99465801</v>
      </c>
      <c r="C212">
        <v>-1217.11046751</v>
      </c>
      <c r="D212">
        <v>-1256.3982072199999</v>
      </c>
      <c r="E212">
        <v>-1254.4536149200001</v>
      </c>
      <c r="F212">
        <v>-1254.01228406</v>
      </c>
      <c r="G212">
        <v>-1202.76664132</v>
      </c>
      <c r="H212">
        <v>-1260.04296254</v>
      </c>
      <c r="I212">
        <v>-1260.03337928</v>
      </c>
      <c r="J212">
        <v>-1260.03014996</v>
      </c>
      <c r="K212">
        <v>-1106.4019490999999</v>
      </c>
    </row>
    <row r="213" spans="1:48" x14ac:dyDescent="0.35">
      <c r="A213" t="s">
        <v>35</v>
      </c>
      <c r="B213">
        <v>-705.23214021399997</v>
      </c>
      <c r="C213">
        <v>-705.22979306399998</v>
      </c>
      <c r="D213">
        <v>-705.23210166199999</v>
      </c>
      <c r="E213">
        <v>-705.23237687899996</v>
      </c>
      <c r="F213">
        <v>-705.23081326800002</v>
      </c>
      <c r="G213">
        <v>-705.23187391900001</v>
      </c>
      <c r="H213">
        <v>-705.23262402</v>
      </c>
      <c r="I213" s="5">
        <v>-705.23147231200005</v>
      </c>
      <c r="J213">
        <v>-705.23080678600002</v>
      </c>
      <c r="K213">
        <v>-705.23225394600001</v>
      </c>
    </row>
    <row r="214" spans="1:48" x14ac:dyDescent="0.35">
      <c r="A214" t="s">
        <v>36</v>
      </c>
      <c r="B214">
        <v>-323.76168532600002</v>
      </c>
      <c r="C214">
        <v>-511.85461251300001</v>
      </c>
      <c r="D214">
        <v>-551.16441774800001</v>
      </c>
      <c r="E214">
        <v>-549.22026759799996</v>
      </c>
      <c r="F214">
        <v>-548.77056412900004</v>
      </c>
      <c r="G214">
        <v>-497.525776909</v>
      </c>
      <c r="H214">
        <v>-554.80925543000001</v>
      </c>
      <c r="I214">
        <v>-554.80717857499997</v>
      </c>
      <c r="J214" s="5">
        <v>-554.80794656</v>
      </c>
      <c r="K214">
        <v>-401.16874070199998</v>
      </c>
    </row>
    <row r="215" spans="1:48" x14ac:dyDescent="0.35">
      <c r="A215" t="s">
        <v>37</v>
      </c>
      <c r="B215">
        <f t="shared" ref="B215:F215" si="43">627.5095*(B212-B213-B214)</f>
        <v>-0.52238283345091086</v>
      </c>
      <c r="C215">
        <f t="shared" si="43"/>
        <v>-16.354110545895431</v>
      </c>
      <c r="D215">
        <f t="shared" si="43"/>
        <v>-1.0591168091370091</v>
      </c>
      <c r="E215">
        <f t="shared" si="43"/>
        <v>-0.60896220179763183</v>
      </c>
      <c r="F215">
        <f t="shared" si="43"/>
        <v>-6.8440346457361372</v>
      </c>
      <c r="G215">
        <f>627.5095*(G212-G213-G214)</f>
        <v>-5.6416191396442628</v>
      </c>
      <c r="H215">
        <f t="shared" ref="H215:K215" si="44">627.5095*(H212-H213-H214)</f>
        <v>-0.67964926432480466</v>
      </c>
      <c r="I215">
        <f t="shared" si="44"/>
        <v>3.3079834728005397</v>
      </c>
      <c r="J215">
        <f t="shared" si="44"/>
        <v>5.3987064471697108</v>
      </c>
      <c r="K215">
        <f t="shared" si="44"/>
        <v>-0.59892769724174588</v>
      </c>
      <c r="M215" s="6">
        <f>SUM(B215:K215)</f>
        <v>-23.602113217257681</v>
      </c>
    </row>
    <row r="217" spans="1:48" x14ac:dyDescent="0.35">
      <c r="B217" t="s">
        <v>38</v>
      </c>
      <c r="C217" t="s">
        <v>39</v>
      </c>
      <c r="D217" t="s">
        <v>40</v>
      </c>
      <c r="E217" t="s">
        <v>41</v>
      </c>
      <c r="F217" t="s">
        <v>42</v>
      </c>
      <c r="G217" t="s">
        <v>43</v>
      </c>
      <c r="H217" t="s">
        <v>44</v>
      </c>
      <c r="I217" t="s">
        <v>45</v>
      </c>
      <c r="J217" t="s">
        <v>46</v>
      </c>
      <c r="K217" t="s">
        <v>47</v>
      </c>
      <c r="L217" t="s">
        <v>48</v>
      </c>
      <c r="M217" t="s">
        <v>49</v>
      </c>
      <c r="N217" t="s">
        <v>50</v>
      </c>
      <c r="O217" t="s">
        <v>51</v>
      </c>
      <c r="P217" t="s">
        <v>52</v>
      </c>
      <c r="Q217" t="s">
        <v>53</v>
      </c>
      <c r="R217" t="s">
        <v>54</v>
      </c>
      <c r="S217" t="s">
        <v>55</v>
      </c>
      <c r="T217" t="s">
        <v>56</v>
      </c>
      <c r="U217" t="s">
        <v>57</v>
      </c>
      <c r="V217" t="s">
        <v>58</v>
      </c>
      <c r="W217" t="s">
        <v>59</v>
      </c>
      <c r="X217" t="s">
        <v>60</v>
      </c>
      <c r="Y217" t="s">
        <v>61</v>
      </c>
      <c r="Z217" t="s">
        <v>62</v>
      </c>
      <c r="AA217" t="s">
        <v>63</v>
      </c>
      <c r="AB217" t="s">
        <v>64</v>
      </c>
      <c r="AC217" t="s">
        <v>65</v>
      </c>
      <c r="AD217" t="s">
        <v>66</v>
      </c>
      <c r="AE217" t="s">
        <v>67</v>
      </c>
      <c r="AF217" t="s">
        <v>68</v>
      </c>
      <c r="AG217" t="s">
        <v>69</v>
      </c>
      <c r="AH217" t="s">
        <v>70</v>
      </c>
      <c r="AI217" t="s">
        <v>71</v>
      </c>
      <c r="AJ217" t="s">
        <v>72</v>
      </c>
      <c r="AK217" t="s">
        <v>73</v>
      </c>
      <c r="AL217" t="s">
        <v>74</v>
      </c>
      <c r="AM217" t="s">
        <v>75</v>
      </c>
      <c r="AN217" t="s">
        <v>76</v>
      </c>
      <c r="AO217" t="s">
        <v>77</v>
      </c>
      <c r="AP217" t="s">
        <v>78</v>
      </c>
      <c r="AQ217" t="s">
        <v>79</v>
      </c>
      <c r="AR217" t="s">
        <v>80</v>
      </c>
      <c r="AS217" t="s">
        <v>81</v>
      </c>
      <c r="AT217" t="s">
        <v>82</v>
      </c>
    </row>
    <row r="218" spans="1:48" x14ac:dyDescent="0.35">
      <c r="A218" t="s">
        <v>34</v>
      </c>
      <c r="B218">
        <v>-1540.8733305400001</v>
      </c>
      <c r="C218">
        <v>-1580.15105126</v>
      </c>
      <c r="D218">
        <v>-1501.79808714</v>
      </c>
      <c r="E218">
        <v>-1577.7748598000001</v>
      </c>
      <c r="F218">
        <v>-1526.5292079400001</v>
      </c>
      <c r="G218">
        <v>-1583.80560668</v>
      </c>
      <c r="H218">
        <v>-1583.79603167</v>
      </c>
      <c r="I218">
        <v>-1583.79268923</v>
      </c>
      <c r="J218">
        <v>-1430.1644884899999</v>
      </c>
      <c r="K218">
        <v>-1768.27443027</v>
      </c>
      <c r="L218">
        <v>-1766.33274519</v>
      </c>
      <c r="M218">
        <v>-1765.89047134</v>
      </c>
      <c r="N218">
        <v>-1714.64576046</v>
      </c>
      <c r="O218" s="7">
        <v>-1771.9213494999999</v>
      </c>
      <c r="P218" s="7">
        <v>-1771.9117934400001</v>
      </c>
      <c r="Q218" s="7">
        <v>-1771.90827577</v>
      </c>
      <c r="R218">
        <v>-1618.28040478</v>
      </c>
      <c r="S218">
        <v>-1805.63906952</v>
      </c>
      <c r="T218">
        <v>-1805.1779332999999</v>
      </c>
      <c r="U218" s="7">
        <v>-1753.9340229899999</v>
      </c>
      <c r="V218">
        <v>-1811.1995475000001</v>
      </c>
      <c r="W218">
        <v>-1811.1993037499999</v>
      </c>
      <c r="X218">
        <v>-1811.1962185</v>
      </c>
      <c r="Y218">
        <v>-1657.5680917699999</v>
      </c>
      <c r="Z218" s="7">
        <v>-1803.2338364899999</v>
      </c>
      <c r="AA218">
        <v>-1751.98747396</v>
      </c>
      <c r="AB218">
        <v>-1809.26513731</v>
      </c>
      <c r="AC218">
        <v>-1809.25497559</v>
      </c>
      <c r="AD218">
        <v>-1809.25168667</v>
      </c>
      <c r="AE218">
        <v>-1655.62346772</v>
      </c>
      <c r="AF218">
        <v>-1751.5523147700001</v>
      </c>
      <c r="AG218">
        <v>-1808.82314632</v>
      </c>
      <c r="AH218">
        <v>-1808.8138324500001</v>
      </c>
      <c r="AI218">
        <v>-1808.80815435</v>
      </c>
      <c r="AJ218" s="7">
        <v>-1655.18456107</v>
      </c>
      <c r="AK218">
        <v>-1757.57760054</v>
      </c>
      <c r="AL218">
        <v>-1757.56793477</v>
      </c>
      <c r="AM218">
        <v>-1757.56049117</v>
      </c>
      <c r="AN218">
        <v>-1603.93654597</v>
      </c>
      <c r="AO218">
        <v>-1814.8441703200001</v>
      </c>
      <c r="AP218">
        <v>-1814.8410109399999</v>
      </c>
      <c r="AQ218">
        <v>-1661.2130230800001</v>
      </c>
      <c r="AR218" s="7">
        <v>-1814.8284156899999</v>
      </c>
      <c r="AS218">
        <v>-1661.20320287</v>
      </c>
      <c r="AT218">
        <v>-1661.2001528400001</v>
      </c>
    </row>
    <row r="219" spans="1:48" x14ac:dyDescent="0.35">
      <c r="A219" t="s">
        <v>35</v>
      </c>
      <c r="B219">
        <v>-705.22985690799999</v>
      </c>
      <c r="C219">
        <v>-705.23212736899995</v>
      </c>
      <c r="D219">
        <v>-705.232421262</v>
      </c>
      <c r="E219">
        <v>-705.23086423300003</v>
      </c>
      <c r="F219">
        <v>-705.23196260999998</v>
      </c>
      <c r="G219">
        <v>-705.23265116599998</v>
      </c>
      <c r="H219">
        <v>-705.23151377700003</v>
      </c>
      <c r="I219">
        <v>-705.23081827199996</v>
      </c>
      <c r="J219">
        <v>-705.23227436699995</v>
      </c>
      <c r="K219">
        <v>-705.22985924600005</v>
      </c>
      <c r="L219">
        <v>-705.23000580500002</v>
      </c>
      <c r="M219">
        <v>-705.22854032800001</v>
      </c>
      <c r="N219">
        <v>-705.22955635000005</v>
      </c>
      <c r="O219">
        <v>-705.23036317399999</v>
      </c>
      <c r="P219">
        <v>-705.22913440699995</v>
      </c>
      <c r="Q219">
        <v>-705.22859394299996</v>
      </c>
      <c r="R219">
        <v>-705.23001169600002</v>
      </c>
      <c r="S219">
        <v>-705.23232322000001</v>
      </c>
      <c r="T219">
        <v>-705.23076513199999</v>
      </c>
      <c r="U219" s="8">
        <v>-705.23187283200002</v>
      </c>
      <c r="V219">
        <v>-705.232652981</v>
      </c>
      <c r="W219">
        <v>-705.23135045599997</v>
      </c>
      <c r="X219" s="8">
        <v>-705.23087158999999</v>
      </c>
      <c r="Y219">
        <v>-705.23218788700001</v>
      </c>
      <c r="Z219" s="8">
        <v>-705.23104936000004</v>
      </c>
      <c r="AA219">
        <v>-705.23211217200003</v>
      </c>
      <c r="AB219">
        <v>-705.23284181999998</v>
      </c>
      <c r="AC219">
        <v>-705.23175109800002</v>
      </c>
      <c r="AD219" s="8">
        <v>-705.23111751199997</v>
      </c>
      <c r="AE219">
        <v>-705.232487408</v>
      </c>
      <c r="AF219">
        <v>-705.23057064</v>
      </c>
      <c r="AG219">
        <v>-705.23129806099996</v>
      </c>
      <c r="AH219">
        <v>-705.23008933999995</v>
      </c>
      <c r="AI219">
        <v>-705.22948845099995</v>
      </c>
      <c r="AJ219" s="8">
        <v>-705.23100922699996</v>
      </c>
      <c r="AK219">
        <v>-705.23236643200005</v>
      </c>
      <c r="AL219" s="8">
        <v>-705.23118650499998</v>
      </c>
      <c r="AM219">
        <v>-705.23053273000005</v>
      </c>
      <c r="AN219">
        <v>-705.23201224599995</v>
      </c>
      <c r="AO219">
        <v>-705.231873802</v>
      </c>
      <c r="AP219" s="8">
        <v>-705.23125022199997</v>
      </c>
      <c r="AQ219">
        <v>-705.23274560699997</v>
      </c>
      <c r="AR219" s="8">
        <v>-705.22990040399998</v>
      </c>
      <c r="AS219">
        <v>-401.16877715300001</v>
      </c>
      <c r="AT219" s="8">
        <v>-705.23104997999997</v>
      </c>
    </row>
    <row r="220" spans="1:48" x14ac:dyDescent="0.35">
      <c r="A220" t="s">
        <v>36</v>
      </c>
      <c r="B220">
        <v>-323.76171897</v>
      </c>
      <c r="C220">
        <v>-323.76181771199998</v>
      </c>
      <c r="D220">
        <v>-247.85867014499999</v>
      </c>
      <c r="E220">
        <v>-323.76168855499998</v>
      </c>
      <c r="F220">
        <v>-323.76168563800002</v>
      </c>
      <c r="G220">
        <v>-323.76173611899998</v>
      </c>
      <c r="H220">
        <v>-323.76171448100001</v>
      </c>
      <c r="I220">
        <v>-323.761682452</v>
      </c>
      <c r="J220">
        <v>-323.76168045600002</v>
      </c>
      <c r="K220">
        <v>-511.85460479800003</v>
      </c>
      <c r="L220">
        <v>-511.85452855900002</v>
      </c>
      <c r="M220">
        <v>-511.854584827</v>
      </c>
      <c r="N220">
        <v>-511.85456659800002</v>
      </c>
      <c r="O220">
        <v>-511.85460204700001</v>
      </c>
      <c r="P220">
        <v>-511.85455291599999</v>
      </c>
      <c r="Q220">
        <v>-511.854625795</v>
      </c>
      <c r="R220">
        <v>-511.85457220699999</v>
      </c>
      <c r="S220">
        <v>-551.16001827900004</v>
      </c>
      <c r="T220">
        <v>-551.16440096899998</v>
      </c>
      <c r="U220" s="8">
        <v>-551.16434706999996</v>
      </c>
      <c r="V220">
        <v>-551.16286254199997</v>
      </c>
      <c r="W220">
        <v>-551.16446176399995</v>
      </c>
      <c r="X220">
        <v>-551.16447128300001</v>
      </c>
      <c r="Y220">
        <v>-551.16443380800001</v>
      </c>
      <c r="Z220">
        <v>-549.22030764199997</v>
      </c>
      <c r="AA220">
        <v>-549.22022837600002</v>
      </c>
      <c r="AB220">
        <v>-549.22020998200003</v>
      </c>
      <c r="AC220">
        <v>-549.22024387800002</v>
      </c>
      <c r="AD220">
        <v>-549.22023390699997</v>
      </c>
      <c r="AE220">
        <v>-549.220292911</v>
      </c>
      <c r="AF220">
        <v>-548.76978627899996</v>
      </c>
      <c r="AG220">
        <v>-548.77060927699995</v>
      </c>
      <c r="AH220">
        <v>-548.77062486600005</v>
      </c>
      <c r="AI220">
        <v>-548.77088135600002</v>
      </c>
      <c r="AJ220">
        <v>-548.77012259200001</v>
      </c>
      <c r="AK220">
        <v>-497.525868172</v>
      </c>
      <c r="AL220">
        <v>-497.52573787</v>
      </c>
      <c r="AM220">
        <v>-497.52513817200003</v>
      </c>
      <c r="AN220">
        <v>-497.52576910599998</v>
      </c>
      <c r="AO220">
        <v>-554.80927828400002</v>
      </c>
      <c r="AP220">
        <v>-554.80930923400001</v>
      </c>
      <c r="AQ220">
        <v>-554.80934896600002</v>
      </c>
      <c r="AR220" s="8">
        <v>-554.80742501500004</v>
      </c>
      <c r="AS220" s="8">
        <v>-554.807182904</v>
      </c>
      <c r="AT220" s="8">
        <v>-554.80796269899997</v>
      </c>
    </row>
    <row r="221" spans="1:48" x14ac:dyDescent="0.35">
      <c r="A221" t="s">
        <v>83</v>
      </c>
      <c r="B221">
        <v>-511.85456587499999</v>
      </c>
      <c r="C221">
        <v>-551.16339103999996</v>
      </c>
      <c r="D221">
        <v>-548.55368457400004</v>
      </c>
      <c r="E221">
        <v>-548.77059673199994</v>
      </c>
      <c r="F221">
        <v>-497.52571729900001</v>
      </c>
      <c r="G221">
        <v>-554.80928880800002</v>
      </c>
      <c r="H221">
        <v>-554.80721484499998</v>
      </c>
      <c r="I221">
        <v>-554.80794826199997</v>
      </c>
      <c r="J221">
        <v>-401.16874775999997</v>
      </c>
      <c r="K221">
        <v>-551.16449143600005</v>
      </c>
      <c r="L221">
        <v>-549.22024071500005</v>
      </c>
      <c r="M221">
        <v>-548.77055708499995</v>
      </c>
      <c r="N221">
        <v>-497.525748034</v>
      </c>
      <c r="O221">
        <v>-554.80925113399996</v>
      </c>
      <c r="P221">
        <v>-554.80719751900006</v>
      </c>
      <c r="Q221">
        <v>-554.80797792299995</v>
      </c>
      <c r="R221">
        <v>-401.16874708199998</v>
      </c>
      <c r="S221">
        <v>-549.21741072899999</v>
      </c>
      <c r="T221">
        <v>-548.77056249099996</v>
      </c>
      <c r="U221" s="8">
        <v>-497.52578977899998</v>
      </c>
      <c r="V221" s="8">
        <v>-554.80854942099995</v>
      </c>
      <c r="W221">
        <v>-554.80719895799996</v>
      </c>
      <c r="X221" s="8">
        <v>-554.80797242100004</v>
      </c>
      <c r="Y221">
        <v>-401.16874779</v>
      </c>
      <c r="Z221">
        <v>-548.77056501799996</v>
      </c>
      <c r="AA221">
        <v>-497.52584909799998</v>
      </c>
      <c r="AB221">
        <v>-554.80946128699998</v>
      </c>
      <c r="AC221">
        <v>-554.80725234199997</v>
      </c>
      <c r="AD221" s="8">
        <v>-554.80796379499998</v>
      </c>
      <c r="AE221">
        <v>-401.16877857600002</v>
      </c>
      <c r="AF221">
        <v>-497.52546574299998</v>
      </c>
      <c r="AG221">
        <v>-554.80928237900002</v>
      </c>
      <c r="AH221" s="8">
        <v>-554.80726361200004</v>
      </c>
      <c r="AI221" s="8">
        <v>-554.80821279899999</v>
      </c>
      <c r="AJ221">
        <v>-401.16881187600001</v>
      </c>
      <c r="AK221">
        <v>-554.80930699199996</v>
      </c>
      <c r="AL221" s="8">
        <v>-554.80721080399996</v>
      </c>
      <c r="AM221">
        <v>-554.80884343800005</v>
      </c>
      <c r="AN221">
        <v>-401.168789774</v>
      </c>
      <c r="AO221" s="8">
        <v>-554.80719146399997</v>
      </c>
      <c r="AP221" s="8">
        <v>-554.80796264699995</v>
      </c>
      <c r="AQ221">
        <v>-401.16882704099999</v>
      </c>
      <c r="AR221" s="8">
        <v>-554.80828232800002</v>
      </c>
      <c r="AS221">
        <v>-705.23155794700006</v>
      </c>
      <c r="AT221">
        <v>-401.16879223500001</v>
      </c>
    </row>
    <row r="222" spans="1:48" x14ac:dyDescent="0.35">
      <c r="A222" t="s">
        <v>37</v>
      </c>
      <c r="B222">
        <f>627.5095*(B218-B219-B220-B221)</f>
        <v>-17.061222136047871</v>
      </c>
      <c r="C222">
        <f t="shared" ref="C222" si="45">627.5095*(C218-C219-C220-C221)</f>
        <v>3.9438099836333294</v>
      </c>
      <c r="D222">
        <f>627.5095*(D218-D219-D220-D221)</f>
        <v>-96.204208728473319</v>
      </c>
      <c r="E222">
        <f t="shared" ref="E222:AT222" si="46">627.5095*(E218-E219-E220-E221)</f>
        <v>-7.3483119477240706</v>
      </c>
      <c r="F222">
        <f t="shared" si="46"/>
        <v>-6.1761951102956463</v>
      </c>
      <c r="G222">
        <f t="shared" si="46"/>
        <v>-1.2114616831146328</v>
      </c>
      <c r="H222">
        <f t="shared" si="46"/>
        <v>2.768216116096514</v>
      </c>
      <c r="I222">
        <f t="shared" si="46"/>
        <v>4.8693206076365811</v>
      </c>
      <c r="J222">
        <f t="shared" si="46"/>
        <v>-1.1206736086156137</v>
      </c>
      <c r="K222">
        <f t="shared" si="46"/>
        <v>-15.985672735489723</v>
      </c>
      <c r="L222">
        <f t="shared" si="46"/>
        <v>-17.551510368448689</v>
      </c>
      <c r="M222">
        <f t="shared" si="46"/>
        <v>-23.085509746427718</v>
      </c>
      <c r="N222">
        <f t="shared" si="46"/>
        <v>-22.520988395006221</v>
      </c>
      <c r="O222">
        <f t="shared" si="46"/>
        <v>-17.026306252230693</v>
      </c>
      <c r="P222">
        <f t="shared" si="46"/>
        <v>-13.120343876755754</v>
      </c>
      <c r="Q222">
        <f t="shared" si="46"/>
        <v>-10.716675639577758</v>
      </c>
      <c r="R222">
        <f t="shared" si="46"/>
        <v>-16.989063563574629</v>
      </c>
      <c r="S222">
        <f t="shared" si="46"/>
        <v>-18.396879244328616</v>
      </c>
      <c r="T222">
        <f t="shared" si="46"/>
        <v>-7.6585702147341213</v>
      </c>
      <c r="U222" s="9">
        <f t="shared" si="46"/>
        <v>-7.5384655238264529</v>
      </c>
      <c r="V222">
        <f t="shared" si="46"/>
        <v>2.8347390256027585</v>
      </c>
      <c r="W222">
        <f t="shared" si="46"/>
        <v>2.326446290556115</v>
      </c>
      <c r="X222">
        <f t="shared" si="46"/>
        <v>4.4533056546537475</v>
      </c>
      <c r="Y222">
        <f t="shared" si="46"/>
        <v>-1.7082596991389067</v>
      </c>
      <c r="Z222">
        <f t="shared" si="46"/>
        <v>-7.476443112443131</v>
      </c>
      <c r="AA222">
        <f t="shared" si="46"/>
        <v>-5.8259952358839771</v>
      </c>
      <c r="AB222">
        <f t="shared" si="46"/>
        <v>-1.6467236076115064</v>
      </c>
      <c r="AC222">
        <f t="shared" si="46"/>
        <v>2.6805499015179772</v>
      </c>
      <c r="AD222">
        <f t="shared" si="46"/>
        <v>4.7869838311675217</v>
      </c>
      <c r="AE222">
        <f t="shared" si="46"/>
        <v>-1.1978058213292113</v>
      </c>
      <c r="AF222">
        <f t="shared" si="46"/>
        <v>-16.624049445105847</v>
      </c>
      <c r="AG222">
        <f t="shared" si="46"/>
        <v>-7.5028819702562339</v>
      </c>
      <c r="AH222">
        <f t="shared" si="46"/>
        <v>-3.673837199018577</v>
      </c>
      <c r="AI222">
        <f t="shared" si="46"/>
        <v>0.26873470840926345</v>
      </c>
      <c r="AJ222">
        <f t="shared" si="46"/>
        <v>-9.1725416775626663</v>
      </c>
      <c r="AK222">
        <f t="shared" si="46"/>
        <v>-6.3120829200977644</v>
      </c>
      <c r="AL222">
        <f t="shared" si="46"/>
        <v>-2.3842794486612759</v>
      </c>
      <c r="AM222">
        <f t="shared" si="46"/>
        <v>2.5245773951751707</v>
      </c>
      <c r="AN222">
        <f t="shared" si="46"/>
        <v>-6.2593093710527183</v>
      </c>
      <c r="AO222">
        <f t="shared" si="46"/>
        <v>2.6187414705373917</v>
      </c>
      <c r="AP222">
        <f t="shared" si="46"/>
        <v>4.7133261385508609</v>
      </c>
      <c r="AQ222">
        <f t="shared" si="46"/>
        <v>-1.3186898789978148</v>
      </c>
      <c r="AR222">
        <f t="shared" si="46"/>
        <v>10.788179092176888</v>
      </c>
      <c r="AS222">
        <f t="shared" si="46"/>
        <v>2.7077875788234729</v>
      </c>
      <c r="AT222">
        <f t="shared" si="46"/>
        <v>4.8017491296088846</v>
      </c>
    </row>
    <row r="224" spans="1:48" x14ac:dyDescent="0.35">
      <c r="A224" t="s">
        <v>84</v>
      </c>
      <c r="B224" s="7">
        <f>B222-$B215-C215-'S4. PAIRS'!BW$8</f>
        <v>-5.6475855071431241E-2</v>
      </c>
      <c r="C224" s="7">
        <f>C222-$B215-D215-'S4. PAIRS'!BW$9</f>
        <v>9.8366506628559058E-2</v>
      </c>
      <c r="D224" s="7">
        <f>D222-$B215-E215-'S4. PAIRS'!BW$10</f>
        <v>1.6558093278021602E-2</v>
      </c>
      <c r="E224" s="7">
        <f>E222-$B215-F215-'S4. PAIRS'!BW$11</f>
        <v>1.2182469295089548E-2</v>
      </c>
      <c r="F224" s="7">
        <f>F222-$B215-G215-'S4. PAIRS'!BW$12</f>
        <v>-2.0685850776143835E-2</v>
      </c>
      <c r="G224" s="7">
        <f>G222-$B215-H215-'S4. PAIRS'!BW$13</f>
        <v>-5.5754219430044537E-3</v>
      </c>
      <c r="H224" s="7">
        <f>H222-$B215-I215-'S4. PAIRS'!BW$14</f>
        <v>-2.8335191585373051E-2</v>
      </c>
      <c r="I224" s="7">
        <f>I222-$B215-J215-'S4. PAIRS'!BW$15</f>
        <v>-1.5548430469168756E-2</v>
      </c>
      <c r="J224" s="7">
        <f>J222-$B215-K215-'S4. PAIRS'!BW$16</f>
        <v>-5.6180926014524337E-3</v>
      </c>
      <c r="K224" s="7">
        <f>K222-$C215-D215-'S4. PAIRS'!BW$17</f>
        <v>0.82902225313587252</v>
      </c>
      <c r="L224" s="7">
        <f>L222-$C215-E215-'S4. PAIRS'!BW$18</f>
        <v>-0.12156051260441886</v>
      </c>
      <c r="M224" s="7">
        <f>M222-$C215-F215-'S4. PAIRS'!BW$19</f>
        <v>7.4451492228822025E-2</v>
      </c>
      <c r="N224" s="7">
        <f>N222-$C215-G215-'S4. PAIRS'!BW$20</f>
        <v>-0.10720435048899868</v>
      </c>
      <c r="O224" s="7">
        <f>O222-$C215-H215-'S4. PAIRS'!BW$21</f>
        <v>-2.081135234766724E-2</v>
      </c>
      <c r="P224" s="7">
        <f>P222-$C215-I215-'S4. PAIRS'!BW$22</f>
        <v>0.30314795693936103</v>
      </c>
      <c r="Q224" s="7">
        <f>Q222-$C215-J215-'S4. PAIRS'!BW$23</f>
        <v>0.20864126123248947</v>
      </c>
      <c r="R224" s="7">
        <f>R222-$C215-K215-'S4. PAIRS'!BW$24</f>
        <v>-4.1654708161793161E-2</v>
      </c>
      <c r="S224" s="7">
        <f>S222-$D215-E215-'S4. PAIRS'!BW$25</f>
        <v>-0.39195247376928322</v>
      </c>
      <c r="T224" s="7">
        <f>T222-$D215-F215-'S4. PAIRS'!BW$26</f>
        <v>0.19110927309422401</v>
      </c>
      <c r="U224" s="7">
        <f>U222-$D215-G215-'S4. PAIRS'!BW$27</f>
        <v>-0.31987987025847964</v>
      </c>
      <c r="V224" s="7">
        <f>V222-$D215-H215-'S4. PAIRS'!BW$28</f>
        <v>0.41164560431390473</v>
      </c>
      <c r="W224" s="7">
        <f>W222-$D215-I215-'S4. PAIRS'!BW$29</f>
        <v>5.0693354900494543E-2</v>
      </c>
      <c r="X224" s="7">
        <f>X222-$D215-J215-'S4. PAIRS'!BW$30</f>
        <v>0.11310733242256411</v>
      </c>
      <c r="Y224" s="7">
        <f>Y222-$D215-K215-'S4. PAIRS'!BW$31</f>
        <v>-5.114829932786627E-2</v>
      </c>
      <c r="Z224" s="7">
        <f>Z222-$E215-F215-'S4. PAIRS'!BW$32</f>
        <v>-2.0281734508780191E-2</v>
      </c>
      <c r="AA224" s="7">
        <f>AA222-$E215-G215-'S4. PAIRS'!BW$33</f>
        <v>1.7207565697694993E-2</v>
      </c>
      <c r="AB224" s="7">
        <f>AB222-$E215-H215-'S4. PAIRS'!BW$34</f>
        <v>0.19797422726228664</v>
      </c>
      <c r="AC224" s="7">
        <f>AC222-$E215-I215-'S4. PAIRS'!BW$35</f>
        <v>1.8621344666895377E-2</v>
      </c>
      <c r="AD224" s="7">
        <f>AD222-$E215-J215-'S4. PAIRS'!BW$36</f>
        <v>-4.3925664889093094E-3</v>
      </c>
      <c r="AE224" s="7">
        <f>AE222-$E215-K215-'S4. PAIRS'!BW$37</f>
        <v>-1.00633698303014E-2</v>
      </c>
      <c r="AF224" s="7">
        <f>AF222-$F215-G215-'S4. PAIRS'!BW$38</f>
        <v>-0.93614879277037621</v>
      </c>
      <c r="AG224" s="7">
        <f>AG222-$F215-H215-'S4. PAIRS'!BW$39</f>
        <v>5.3106126668645889E-3</v>
      </c>
      <c r="AH224" s="7">
        <f>AH222-$F215-I215-'S4. PAIRS'!BW$40</f>
        <v>-1.4771575075138432E-3</v>
      </c>
      <c r="AI224" s="7">
        <f>AI222-$F215-J215-'S4. PAIRS'!BW$41</f>
        <v>0.53972907845861573</v>
      </c>
      <c r="AJ224" s="7">
        <f>AJ222-$F215-K215-'S4. PAIRS'!BW$42</f>
        <v>3.1790886168358234E-2</v>
      </c>
      <c r="AK224" s="7">
        <f>AK222-$G215-H215-'S4. PAIRS'!BW$43</f>
        <v>1.9889540867170086E-2</v>
      </c>
      <c r="AL224" s="7">
        <f>AL222-$G215-I215-'S4. PAIRS'!BW$44</f>
        <v>-5.3337052502284515E-2</v>
      </c>
      <c r="AM224" s="7">
        <f>AM222-$G215-J215-'S4. PAIRS'!BW$45</f>
        <v>0.39757244891499921</v>
      </c>
      <c r="AN224" s="7">
        <f>AN222-$G215-K215-'S4. PAIRS'!BW$46</f>
        <v>-1.6502872490951247E-2</v>
      </c>
      <c r="AO224" s="7">
        <f>AO222-$H215-I215-'S4. PAIRS'!BW$47</f>
        <v>-2.0008140620584078E-2</v>
      </c>
      <c r="AP224" s="7">
        <f>AP222-$H215-J215-'S4. PAIRS'!BW$48</f>
        <v>-1.6039142845137383E-2</v>
      </c>
      <c r="AQ224" s="7">
        <f>AQ222-$H215-K215-'S4. PAIRS'!BW$49</f>
        <v>-2.1625232550845804E-2</v>
      </c>
      <c r="AR224" s="7">
        <f>AR222-$I215-J215-'S4. PAIRS'!BW$50</f>
        <v>0.99319066120349375</v>
      </c>
      <c r="AS224" s="7">
        <f>AS222-$I215-K215-'S4. PAIRS'!BW$51</f>
        <v>-9.6410559442170439E-3</v>
      </c>
      <c r="AT224" s="7">
        <f>AT222-J215-K215-'S4. PAIRS'!BW$52</f>
        <v>-7.090857517579905E-3</v>
      </c>
      <c r="AV224" s="7">
        <f>SUM(B224:AT224)</f>
        <v>2.2271535783932199</v>
      </c>
    </row>
    <row r="226" spans="1:46" x14ac:dyDescent="0.35">
      <c r="A226" s="30" t="s">
        <v>119</v>
      </c>
      <c r="B226" s="30"/>
      <c r="C226" s="30"/>
      <c r="D226" s="30"/>
      <c r="E226" s="30"/>
    </row>
    <row r="228" spans="1:46" x14ac:dyDescent="0.35">
      <c r="B228" t="s">
        <v>24</v>
      </c>
      <c r="C228" t="s">
        <v>25</v>
      </c>
      <c r="D228" t="s">
        <v>26</v>
      </c>
      <c r="E228" t="s">
        <v>27</v>
      </c>
      <c r="F228" t="s">
        <v>28</v>
      </c>
      <c r="G228" t="s">
        <v>29</v>
      </c>
      <c r="H228" t="s">
        <v>30</v>
      </c>
      <c r="I228" t="s">
        <v>31</v>
      </c>
      <c r="J228" t="s">
        <v>32</v>
      </c>
      <c r="K228" t="s">
        <v>33</v>
      </c>
      <c r="M228" t="s">
        <v>34</v>
      </c>
    </row>
    <row r="229" spans="1:46" x14ac:dyDescent="0.35">
      <c r="A229" t="s">
        <v>34</v>
      </c>
      <c r="B229">
        <v>-1027.9673191899999</v>
      </c>
      <c r="C229">
        <v>-1215.95859735</v>
      </c>
      <c r="D229">
        <v>-1255.18675244</v>
      </c>
      <c r="E229">
        <v>-1253.2066039399999</v>
      </c>
      <c r="F229">
        <v>-1252.77751109</v>
      </c>
      <c r="G229">
        <v>-1201.5110422099999</v>
      </c>
      <c r="H229">
        <v>-1258.7520269199999</v>
      </c>
      <c r="I229">
        <v>-1258.74908054</v>
      </c>
      <c r="J229">
        <v>-1258.74700871</v>
      </c>
      <c r="K229">
        <v>-1105.2847234799999</v>
      </c>
    </row>
    <row r="230" spans="1:46" x14ac:dyDescent="0.35">
      <c r="A230" t="s">
        <v>35</v>
      </c>
      <c r="B230">
        <v>-704.54020865400003</v>
      </c>
      <c r="C230">
        <v>-704.53789469799995</v>
      </c>
      <c r="D230">
        <v>-704.540247862</v>
      </c>
      <c r="E230">
        <v>-704.540477076</v>
      </c>
      <c r="F230">
        <v>-704.53887159600004</v>
      </c>
      <c r="G230">
        <v>-704.53978773999995</v>
      </c>
      <c r="H230">
        <v>-704.54067399999997</v>
      </c>
      <c r="I230" s="5">
        <v>-704.53955305900001</v>
      </c>
      <c r="J230">
        <v>-704.53860283899996</v>
      </c>
      <c r="K230">
        <v>-704.540292292</v>
      </c>
    </row>
    <row r="231" spans="1:46" x14ac:dyDescent="0.35">
      <c r="A231" t="s">
        <v>36</v>
      </c>
      <c r="B231">
        <v>-323.42682407400002</v>
      </c>
      <c r="C231">
        <v>-511.39181726599998</v>
      </c>
      <c r="D231">
        <v>-550.64086799100005</v>
      </c>
      <c r="E231">
        <v>-548.66602964399999</v>
      </c>
      <c r="F231">
        <v>-548.22443501099997</v>
      </c>
      <c r="G231">
        <v>-496.95895092299997</v>
      </c>
      <c r="H231">
        <v>-554.21104967999997</v>
      </c>
      <c r="I231">
        <v>-554.21004479299995</v>
      </c>
      <c r="J231" s="5">
        <v>-554.21067338199998</v>
      </c>
      <c r="K231">
        <v>-400.74417773699997</v>
      </c>
    </row>
    <row r="232" spans="1:46" x14ac:dyDescent="0.35">
      <c r="A232" t="s">
        <v>37</v>
      </c>
      <c r="B232">
        <f t="shared" ref="B232:F232" si="47">627.5095*(B229-B230-B231)</f>
        <v>-0.17975762629427902</v>
      </c>
      <c r="C232">
        <f t="shared" si="47"/>
        <v>-18.1258541262109</v>
      </c>
      <c r="D232">
        <f t="shared" si="47"/>
        <v>-3.537011890021688</v>
      </c>
      <c r="E232">
        <f t="shared" si="47"/>
        <v>-6.1006473545836402E-2</v>
      </c>
      <c r="F232">
        <f t="shared" si="47"/>
        <v>-8.9134480250619497</v>
      </c>
      <c r="G232">
        <f>627.5095*(G229-G230-G231)</f>
        <v>-7.7205926261887834</v>
      </c>
      <c r="H232">
        <f t="shared" ref="H232:K232" si="48">627.5095*(H229-H230-H231)</f>
        <v>-0.19028598077612241</v>
      </c>
      <c r="I232">
        <f t="shared" si="48"/>
        <v>0.32461819442801171</v>
      </c>
      <c r="J232">
        <f t="shared" si="48"/>
        <v>1.4228846937917294</v>
      </c>
      <c r="K232">
        <f t="shared" si="48"/>
        <v>-0.15904291024371947</v>
      </c>
      <c r="M232" s="6">
        <f>SUM(B232:K232)</f>
        <v>-37.139496770123543</v>
      </c>
    </row>
    <row r="234" spans="1:46" x14ac:dyDescent="0.35">
      <c r="B234" t="s">
        <v>38</v>
      </c>
      <c r="C234" t="s">
        <v>39</v>
      </c>
      <c r="D234" t="s">
        <v>40</v>
      </c>
      <c r="E234" t="s">
        <v>41</v>
      </c>
      <c r="F234" t="s">
        <v>42</v>
      </c>
      <c r="G234" t="s">
        <v>43</v>
      </c>
      <c r="H234" t="s">
        <v>44</v>
      </c>
      <c r="I234" t="s">
        <v>45</v>
      </c>
      <c r="J234" t="s">
        <v>46</v>
      </c>
      <c r="K234" t="s">
        <v>47</v>
      </c>
      <c r="L234" t="s">
        <v>48</v>
      </c>
      <c r="M234" t="s">
        <v>49</v>
      </c>
      <c r="N234" t="s">
        <v>50</v>
      </c>
      <c r="O234" t="s">
        <v>51</v>
      </c>
      <c r="P234" t="s">
        <v>52</v>
      </c>
      <c r="Q234" t="s">
        <v>53</v>
      </c>
      <c r="R234" t="s">
        <v>54</v>
      </c>
      <c r="S234" t="s">
        <v>55</v>
      </c>
      <c r="T234" t="s">
        <v>56</v>
      </c>
      <c r="U234" t="s">
        <v>57</v>
      </c>
      <c r="V234" t="s">
        <v>58</v>
      </c>
      <c r="W234" t="s">
        <v>59</v>
      </c>
      <c r="X234" t="s">
        <v>60</v>
      </c>
      <c r="Y234" t="s">
        <v>61</v>
      </c>
      <c r="Z234" t="s">
        <v>62</v>
      </c>
      <c r="AA234" t="s">
        <v>63</v>
      </c>
      <c r="AB234" t="s">
        <v>64</v>
      </c>
      <c r="AC234" t="s">
        <v>65</v>
      </c>
      <c r="AD234" t="s">
        <v>66</v>
      </c>
      <c r="AE234" t="s">
        <v>67</v>
      </c>
      <c r="AF234" t="s">
        <v>68</v>
      </c>
      <c r="AG234" t="s">
        <v>69</v>
      </c>
      <c r="AH234" t="s">
        <v>70</v>
      </c>
      <c r="AI234" t="s">
        <v>71</v>
      </c>
      <c r="AJ234" t="s">
        <v>72</v>
      </c>
      <c r="AK234" t="s">
        <v>73</v>
      </c>
      <c r="AL234" t="s">
        <v>74</v>
      </c>
      <c r="AM234" t="s">
        <v>75</v>
      </c>
      <c r="AN234" t="s">
        <v>76</v>
      </c>
      <c r="AO234" t="s">
        <v>77</v>
      </c>
      <c r="AP234" t="s">
        <v>78</v>
      </c>
      <c r="AQ234" t="s">
        <v>79</v>
      </c>
      <c r="AR234" t="s">
        <v>80</v>
      </c>
      <c r="AS234" t="s">
        <v>81</v>
      </c>
      <c r="AT234" t="s">
        <v>82</v>
      </c>
    </row>
    <row r="235" spans="1:46" x14ac:dyDescent="0.35">
      <c r="A235" t="s">
        <v>34</v>
      </c>
      <c r="B235">
        <v>-1539.3859539800001</v>
      </c>
      <c r="C235">
        <v>-1578.6091119600001</v>
      </c>
      <c r="D235">
        <v>-1500.29570719</v>
      </c>
      <c r="E235">
        <v>-1576.20470787</v>
      </c>
      <c r="F235">
        <v>-1524.93823787</v>
      </c>
      <c r="G235">
        <v>-1582.1792783000001</v>
      </c>
      <c r="H235">
        <v>-1582.1763683500001</v>
      </c>
      <c r="I235">
        <v>-1582.1741755999999</v>
      </c>
      <c r="J235">
        <v>-1428.7118816499999</v>
      </c>
      <c r="K235">
        <v>-1766.6030603700001</v>
      </c>
      <c r="L235">
        <v>-1764.6258201000001</v>
      </c>
      <c r="M235">
        <v>-1764.19578955</v>
      </c>
      <c r="N235">
        <v>-1712.9302447099999</v>
      </c>
      <c r="O235" s="7">
        <v>-1770.1705089699999</v>
      </c>
      <c r="P235" s="7">
        <v>-1770.1674813100001</v>
      </c>
      <c r="Q235" s="7">
        <v>-1770.1653075500001</v>
      </c>
      <c r="R235">
        <v>-1616.70326183</v>
      </c>
      <c r="S235">
        <v>-1803.87732278</v>
      </c>
      <c r="T235">
        <v>-1803.4236725400001</v>
      </c>
      <c r="U235" s="7">
        <v>-1752.1589450199999</v>
      </c>
      <c r="V235">
        <v>-1809.39506278</v>
      </c>
      <c r="W235">
        <v>-1809.3955890899999</v>
      </c>
      <c r="X235">
        <v>-1809.39366868</v>
      </c>
      <c r="Y235">
        <v>-1655.93135603</v>
      </c>
      <c r="Z235" s="7">
        <v>-1801.44401685</v>
      </c>
      <c r="AA235">
        <v>-1750.17683104</v>
      </c>
      <c r="AB235">
        <v>-1807.41843464</v>
      </c>
      <c r="AC235">
        <v>-1807.41566003</v>
      </c>
      <c r="AD235">
        <v>-1807.4135347700001</v>
      </c>
      <c r="AE235">
        <v>-1653.95118351</v>
      </c>
      <c r="AF235">
        <v>-1749.75402153</v>
      </c>
      <c r="AG235">
        <v>-1806.9893937100001</v>
      </c>
      <c r="AH235">
        <v>-1806.9866165599999</v>
      </c>
      <c r="AI235">
        <v>-1806.9836989099999</v>
      </c>
      <c r="AJ235" s="7">
        <v>-1653.5289418</v>
      </c>
      <c r="AK235">
        <v>-1755.7230103300001</v>
      </c>
      <c r="AL235">
        <v>-1755.7199761300001</v>
      </c>
      <c r="AM235">
        <v>-1755.7178639399999</v>
      </c>
      <c r="AN235">
        <v>-1602.25570038</v>
      </c>
      <c r="AO235">
        <v>-1812.9608742800001</v>
      </c>
      <c r="AP235">
        <v>-1812.9589298000001</v>
      </c>
      <c r="AQ235">
        <v>-1659.4967701</v>
      </c>
      <c r="AR235" s="7">
        <v>-1812.9552785000001</v>
      </c>
      <c r="AS235">
        <v>-1659.4936225900001</v>
      </c>
      <c r="AT235">
        <v>-1659.4917456400001</v>
      </c>
    </row>
    <row r="236" spans="1:46" x14ac:dyDescent="0.35">
      <c r="A236" t="s">
        <v>35</v>
      </c>
      <c r="B236">
        <v>-704.53798994900001</v>
      </c>
      <c r="C236">
        <v>-704.54030373299997</v>
      </c>
      <c r="D236">
        <v>-704.54054695800005</v>
      </c>
      <c r="E236">
        <v>-704.53895532499996</v>
      </c>
      <c r="F236">
        <v>-704.53990574399995</v>
      </c>
      <c r="G236">
        <v>-704.54073502599999</v>
      </c>
      <c r="H236">
        <v>-704.53962765799997</v>
      </c>
      <c r="I236">
        <v>-704.53864635299999</v>
      </c>
      <c r="J236">
        <v>-704.54034080300005</v>
      </c>
      <c r="K236">
        <v>-704.53807259999996</v>
      </c>
      <c r="L236">
        <v>-704.53817066600004</v>
      </c>
      <c r="M236">
        <v>-704.53665918499996</v>
      </c>
      <c r="N236">
        <v>-704.53752001700002</v>
      </c>
      <c r="O236">
        <v>-704.53847876700002</v>
      </c>
      <c r="P236">
        <v>-704.53730039699997</v>
      </c>
      <c r="Q236">
        <v>-704.53645871799995</v>
      </c>
      <c r="R236">
        <v>-704.53810723399999</v>
      </c>
      <c r="S236">
        <v>-704.54051065500005</v>
      </c>
      <c r="T236">
        <v>-704.53892251499997</v>
      </c>
      <c r="U236" s="8">
        <v>-704.53989390499999</v>
      </c>
      <c r="V236">
        <v>-704.54080219599996</v>
      </c>
      <c r="W236">
        <v>-704.53954585500003</v>
      </c>
      <c r="X236" s="8">
        <v>-704.53878427799998</v>
      </c>
      <c r="Y236">
        <v>-704.540320157</v>
      </c>
      <c r="Z236" s="8">
        <v>-704.53917369600003</v>
      </c>
      <c r="AA236">
        <v>-704.54009095100002</v>
      </c>
      <c r="AB236">
        <v>-704.54094349000002</v>
      </c>
      <c r="AC236">
        <v>-704.53990813099995</v>
      </c>
      <c r="AD236" s="8">
        <v>-704.53900493100002</v>
      </c>
      <c r="AE236">
        <v>-704.54058945099996</v>
      </c>
      <c r="AF236">
        <v>-704.53847844300003</v>
      </c>
      <c r="AG236">
        <v>-704.53936050899995</v>
      </c>
      <c r="AH236">
        <v>-704.53817768700003</v>
      </c>
      <c r="AI236">
        <v>-704.53730415500002</v>
      </c>
      <c r="AJ236" s="8">
        <v>-704.53906616899997</v>
      </c>
      <c r="AK236">
        <v>-704.54028823399995</v>
      </c>
      <c r="AL236" s="8">
        <v>-704.53912330399999</v>
      </c>
      <c r="AM236">
        <v>-704.53824100400004</v>
      </c>
      <c r="AN236">
        <v>-704.53990820800004</v>
      </c>
      <c r="AO236">
        <v>-704.53994503199999</v>
      </c>
      <c r="AP236" s="8">
        <v>-704.53908681099995</v>
      </c>
      <c r="AQ236">
        <v>-704.54077944599999</v>
      </c>
      <c r="AR236" s="8">
        <v>-704.537789718</v>
      </c>
      <c r="AS236">
        <v>-400.74422031699999</v>
      </c>
      <c r="AT236" s="8">
        <v>-704.53882986500003</v>
      </c>
    </row>
    <row r="237" spans="1:46" x14ac:dyDescent="0.35">
      <c r="A237" t="s">
        <v>36</v>
      </c>
      <c r="B237">
        <v>-323.42686481499999</v>
      </c>
      <c r="C237">
        <v>-323.42696816199998</v>
      </c>
      <c r="D237">
        <v>-247.58474235</v>
      </c>
      <c r="E237">
        <v>-323.42682629799998</v>
      </c>
      <c r="F237">
        <v>-323.42682525700002</v>
      </c>
      <c r="G237">
        <v>-323.42686985799998</v>
      </c>
      <c r="H237">
        <v>-323.42685779700003</v>
      </c>
      <c r="I237">
        <v>-323.426821437</v>
      </c>
      <c r="J237">
        <v>-323.426818422</v>
      </c>
      <c r="K237">
        <v>-511.39180872399999</v>
      </c>
      <c r="L237">
        <v>-511.39173504799999</v>
      </c>
      <c r="M237">
        <v>-511.39178994399998</v>
      </c>
      <c r="N237">
        <v>-511.391774145</v>
      </c>
      <c r="O237">
        <v>-511.39180664200001</v>
      </c>
      <c r="P237">
        <v>-511.39175151699999</v>
      </c>
      <c r="Q237">
        <v>-511.39182601099998</v>
      </c>
      <c r="R237">
        <v>-511.39177766699999</v>
      </c>
      <c r="S237">
        <v>-550.63645278800004</v>
      </c>
      <c r="T237">
        <v>-550.64084989399998</v>
      </c>
      <c r="U237" s="8">
        <v>-550.64080053199996</v>
      </c>
      <c r="V237">
        <v>-550.63935336400004</v>
      </c>
      <c r="W237">
        <v>-550.64091947199995</v>
      </c>
      <c r="X237">
        <v>-550.64092596600005</v>
      </c>
      <c r="Y237">
        <v>-550.64088705200004</v>
      </c>
      <c r="Z237">
        <v>-548.66607258399995</v>
      </c>
      <c r="AA237">
        <v>-548.66599337499997</v>
      </c>
      <c r="AB237">
        <v>-548.66603595100003</v>
      </c>
      <c r="AC237">
        <v>-548.666014819</v>
      </c>
      <c r="AD237">
        <v>-548.66600533300004</v>
      </c>
      <c r="AE237">
        <v>-548.66605351600003</v>
      </c>
      <c r="AF237">
        <v>-548.22369782700002</v>
      </c>
      <c r="AG237">
        <v>-548.22448329400004</v>
      </c>
      <c r="AH237">
        <v>-548.22451402499996</v>
      </c>
      <c r="AI237">
        <v>-548.22477694400004</v>
      </c>
      <c r="AJ237">
        <v>-548.22416416600004</v>
      </c>
      <c r="AK237">
        <v>-496.95904284900001</v>
      </c>
      <c r="AL237">
        <v>-496.95892147299998</v>
      </c>
      <c r="AM237">
        <v>-496.95848803500002</v>
      </c>
      <c r="AN237">
        <v>-496.95894787399999</v>
      </c>
      <c r="AO237">
        <v>-554.21107259099995</v>
      </c>
      <c r="AP237">
        <v>-554.21110570099995</v>
      </c>
      <c r="AQ237">
        <v>-554.21115383200004</v>
      </c>
      <c r="AR237" s="8">
        <v>-554.21039932600002</v>
      </c>
      <c r="AS237" s="8">
        <v>-554.21004590500002</v>
      </c>
      <c r="AT237" s="8">
        <v>-554.21069279200003</v>
      </c>
    </row>
    <row r="238" spans="1:46" x14ac:dyDescent="0.35">
      <c r="A238" t="s">
        <v>83</v>
      </c>
      <c r="B238">
        <v>-511.39176862599999</v>
      </c>
      <c r="C238">
        <v>-550.63978082999995</v>
      </c>
      <c r="D238">
        <v>-548.00996521800005</v>
      </c>
      <c r="E238">
        <v>-548.22446829700004</v>
      </c>
      <c r="F238">
        <v>-496.95889096100001</v>
      </c>
      <c r="G238">
        <v>-554.21108703499999</v>
      </c>
      <c r="H238">
        <v>-554.21008117300005</v>
      </c>
      <c r="I238">
        <v>-554.21068003400001</v>
      </c>
      <c r="J238">
        <v>-400.744183534</v>
      </c>
      <c r="K238">
        <v>-550.64094173499996</v>
      </c>
      <c r="L238">
        <v>-548.66600126399999</v>
      </c>
      <c r="M238">
        <v>-548.22443173199997</v>
      </c>
      <c r="N238">
        <v>-496.958923852</v>
      </c>
      <c r="O238">
        <v>-554.211046205</v>
      </c>
      <c r="P238">
        <v>-554.210047218</v>
      </c>
      <c r="Q238">
        <v>-554.21070716500003</v>
      </c>
      <c r="R238">
        <v>-400.74418606900002</v>
      </c>
      <c r="S238">
        <v>-548.66335609999999</v>
      </c>
      <c r="T238">
        <v>-548.22443719600005</v>
      </c>
      <c r="U238" s="8">
        <v>-496.958964224</v>
      </c>
      <c r="V238" s="8">
        <v>-554.21036600900004</v>
      </c>
      <c r="W238">
        <v>-554.21006975399996</v>
      </c>
      <c r="X238" s="8">
        <v>-554.21070410899995</v>
      </c>
      <c r="Y238">
        <v>-400.744186829</v>
      </c>
      <c r="Z238">
        <v>-548.22443720499996</v>
      </c>
      <c r="AA238">
        <v>-496.95902232999998</v>
      </c>
      <c r="AB238">
        <v>-554.21128411200004</v>
      </c>
      <c r="AC238">
        <v>-554.21012698799996</v>
      </c>
      <c r="AD238" s="8">
        <v>-554.21069627700001</v>
      </c>
      <c r="AE238">
        <v>-400.74421926899998</v>
      </c>
      <c r="AF238">
        <v>-496.95871287599999</v>
      </c>
      <c r="AG238">
        <v>-554.211080487</v>
      </c>
      <c r="AH238" s="8">
        <v>-554.21014917000002</v>
      </c>
      <c r="AI238" s="8">
        <v>-554.21099309399995</v>
      </c>
      <c r="AJ238">
        <v>-400.74434081200002</v>
      </c>
      <c r="AK238">
        <v>-554.21109970099997</v>
      </c>
      <c r="AL238" s="8">
        <v>-554.21008160600002</v>
      </c>
      <c r="AM238">
        <v>-554.21162536999998</v>
      </c>
      <c r="AN238">
        <v>-400.74423597999998</v>
      </c>
      <c r="AO238" s="8">
        <v>-554.21005742800003</v>
      </c>
      <c r="AP238" s="8">
        <v>-554.21069829099997</v>
      </c>
      <c r="AQ238">
        <v>-400.744264493</v>
      </c>
      <c r="AR238" s="8">
        <v>-554.21105012999999</v>
      </c>
      <c r="AS238">
        <v>-704.53961997099998</v>
      </c>
      <c r="AT238">
        <v>-400.74424157700003</v>
      </c>
    </row>
    <row r="239" spans="1:46" x14ac:dyDescent="0.35">
      <c r="A239" t="s">
        <v>37</v>
      </c>
      <c r="B239">
        <f>627.5095*(B235-B236-B237-B238)</f>
        <v>-18.40522386565895</v>
      </c>
      <c r="C239">
        <f t="shared" ref="C239" si="49">627.5095*(C235-C236-C237-C238)</f>
        <v>-1.2921895253333391</v>
      </c>
      <c r="D239">
        <f>627.5095*(D235-D236-D237-D238)</f>
        <v>-100.68557096030196</v>
      </c>
      <c r="E239">
        <f t="shared" ref="E239:AT239" si="50">627.5095*(E235-E236-E237-E238)</f>
        <v>-9.0725009755655108</v>
      </c>
      <c r="F239">
        <f t="shared" si="50"/>
        <v>-7.9166021211175757</v>
      </c>
      <c r="G239">
        <f t="shared" si="50"/>
        <v>-0.36795964822969474</v>
      </c>
      <c r="H239">
        <f t="shared" si="50"/>
        <v>0.1244213286226402</v>
      </c>
      <c r="I239">
        <f t="shared" si="50"/>
        <v>1.2375892962256532</v>
      </c>
      <c r="J239">
        <f t="shared" si="50"/>
        <v>-0.33815922186956904</v>
      </c>
      <c r="K239">
        <f t="shared" si="50"/>
        <v>-20.229218907179277</v>
      </c>
      <c r="L239">
        <f t="shared" si="50"/>
        <v>-18.770768229683497</v>
      </c>
      <c r="M239">
        <f t="shared" si="50"/>
        <v>-26.925609980045987</v>
      </c>
      <c r="N239">
        <f t="shared" si="50"/>
        <v>-26.372150993536604</v>
      </c>
      <c r="O239">
        <f t="shared" si="50"/>
        <v>-18.309068074805044</v>
      </c>
      <c r="P239">
        <f t="shared" si="50"/>
        <v>-17.810086325700603</v>
      </c>
      <c r="Q239">
        <f t="shared" si="50"/>
        <v>-16.513324138844283</v>
      </c>
      <c r="R239">
        <f t="shared" si="50"/>
        <v>-18.31754196315212</v>
      </c>
      <c r="S239">
        <f t="shared" si="50"/>
        <v>-23.219882748265135</v>
      </c>
      <c r="T239">
        <f t="shared" si="50"/>
        <v>-12.213176610440438</v>
      </c>
      <c r="U239" s="9">
        <f t="shared" si="50"/>
        <v>-12.102373492825002</v>
      </c>
      <c r="V239">
        <f t="shared" si="50"/>
        <v>-2.8496530439706698</v>
      </c>
      <c r="W239">
        <f t="shared" si="50"/>
        <v>-3.1714386606513871</v>
      </c>
      <c r="X239">
        <f t="shared" si="50"/>
        <v>-2.0421211087004476</v>
      </c>
      <c r="Y239">
        <f t="shared" si="50"/>
        <v>-3.7412066188769217</v>
      </c>
      <c r="Z239">
        <f t="shared" si="50"/>
        <v>-8.9943227045202647</v>
      </c>
      <c r="AA239">
        <f t="shared" si="50"/>
        <v>-7.3571623416061147</v>
      </c>
      <c r="AB239">
        <f t="shared" si="50"/>
        <v>-0.10735871776297211</v>
      </c>
      <c r="AC239">
        <f t="shared" si="50"/>
        <v>0.24467097404730698</v>
      </c>
      <c r="AD239">
        <f t="shared" si="50"/>
        <v>1.36280693440057</v>
      </c>
      <c r="AE239">
        <f t="shared" si="50"/>
        <v>-0.20160248709466375</v>
      </c>
      <c r="AF239">
        <f t="shared" si="50"/>
        <v>-20.790885717646859</v>
      </c>
      <c r="AG239">
        <f t="shared" si="50"/>
        <v>-9.0796985096043663</v>
      </c>
      <c r="AH239">
        <f t="shared" si="50"/>
        <v>-8.6443688137994439</v>
      </c>
      <c r="AI239">
        <f t="shared" si="50"/>
        <v>-6.6671108521948801</v>
      </c>
      <c r="AJ239">
        <f t="shared" si="50"/>
        <v>-13.410287778680068</v>
      </c>
      <c r="AK239">
        <f t="shared" si="50"/>
        <v>-7.8937846207480273</v>
      </c>
      <c r="AL239">
        <f t="shared" si="50"/>
        <v>-7.4358288151942222</v>
      </c>
      <c r="AM239">
        <f t="shared" si="50"/>
        <v>-5.9673210428611103</v>
      </c>
      <c r="AN239">
        <f t="shared" si="50"/>
        <v>-7.9118393240153271</v>
      </c>
      <c r="AO239">
        <f t="shared" si="50"/>
        <v>0.12598570981296281</v>
      </c>
      <c r="AP239">
        <f t="shared" si="50"/>
        <v>1.2305480118266836</v>
      </c>
      <c r="AQ239">
        <f t="shared" si="50"/>
        <v>-0.3591418846392484</v>
      </c>
      <c r="AR239">
        <f t="shared" si="50"/>
        <v>2.485360561428636</v>
      </c>
      <c r="AS239">
        <f t="shared" si="50"/>
        <v>0.16541338659059379</v>
      </c>
      <c r="AT239">
        <f t="shared" si="50"/>
        <v>1.2666869116379396</v>
      </c>
    </row>
    <row r="241" spans="1:48" x14ac:dyDescent="0.35">
      <c r="A241" t="s">
        <v>84</v>
      </c>
      <c r="B241" s="7">
        <f>B239-$B232-C232-'S4. PAIRS'!CC$8</f>
        <v>-7.8719811866577824E-2</v>
      </c>
      <c r="C241" s="7">
        <f>C239-$B232-D232-'S4. PAIRS'!CC$9</f>
        <v>-6.9944719148600232E-2</v>
      </c>
      <c r="D241" s="7">
        <f>D239-$B232-E232-'S4. PAIRS'!CC$10</f>
        <v>1.4253878149844468E-2</v>
      </c>
      <c r="E241" s="7">
        <f>E239-$B232-F232-'S4. PAIRS'!CC$11</f>
        <v>1.515560925335285E-2</v>
      </c>
      <c r="F241" s="7">
        <f>F239-$B232-G232-'S4. PAIRS'!CC$12</f>
        <v>-2.4743954707320121E-2</v>
      </c>
      <c r="G241" s="7">
        <f>G239-$B232-H232-'S4. PAIRS'!CC$13</f>
        <v>-8.3898046041328608E-4</v>
      </c>
      <c r="H241" s="7">
        <f>H239-$B232-I232-'S4. PAIRS'!CC$14</f>
        <v>-3.0855269696197046E-2</v>
      </c>
      <c r="I241" s="7">
        <f>I239-$B232-J232-'S4. PAIRS'!CC$15</f>
        <v>-1.3648331537036535E-2</v>
      </c>
      <c r="J241" s="7">
        <f>J239-$B232-K232-'S4. PAIRS'!CC$16</f>
        <v>-5.3087303722914253E-3</v>
      </c>
      <c r="K241" s="7">
        <f>K239-$C232-D232-'S4. PAIRS'!CC$17</f>
        <v>0.71197102340911478</v>
      </c>
      <c r="L241" s="7">
        <f>L239-$C232-E232-'S4. PAIRS'!CC$18</f>
        <v>-0.11701106897275593</v>
      </c>
      <c r="M241" s="7">
        <f>M239-$C232-F232-'S4. PAIRS'!CC$19</f>
        <v>7.6504075712319014E-2</v>
      </c>
      <c r="N241" s="7">
        <f>N239-$C232-G232-'S4. PAIRS'!CC$20</f>
        <v>-0.10749488727554446</v>
      </c>
      <c r="O241" s="7">
        <f>O239-$C232-H232-'S4. PAIRS'!CC$21</f>
        <v>-1.9118959360345519E-2</v>
      </c>
      <c r="P241" s="7">
        <f>P239-$C232-I232-'S4. PAIRS'!CC$22</f>
        <v>6.048877833270451E-2</v>
      </c>
      <c r="Q241" s="7">
        <f>Q239-$C232-J232-'S4. PAIRS'!CC$23</f>
        <v>0.15289519976771337</v>
      </c>
      <c r="R241" s="7">
        <f>R239-$C232-K232-'S4. PAIRS'!CC$24</f>
        <v>-3.7289124510042619E-2</v>
      </c>
      <c r="S241" s="7">
        <f>S239-$D232-E232-'S4. PAIRS'!CC$25</f>
        <v>-0.7134481811306479</v>
      </c>
      <c r="T241" s="7">
        <f>T239-$D232-F232-'S4. PAIRS'!CC$26</f>
        <v>0.18528849496323302</v>
      </c>
      <c r="U241" s="7">
        <f>U239-$D232-G232-'S4. PAIRS'!CC$27</f>
        <v>-0.32645805226481028</v>
      </c>
      <c r="V241" s="7">
        <f>V239-$D232-H232-'S4. PAIRS'!CC$28</f>
        <v>-0.19585324511055746</v>
      </c>
      <c r="W241" s="7">
        <f>W239-$D232-I232-'S4. PAIRS'!CC$29</f>
        <v>-5.0319988270969354E-3</v>
      </c>
      <c r="X241" s="7">
        <f>X239-$D232-J232-'S4. PAIRS'!CC$30</f>
        <v>6.3064704626446547E-2</v>
      </c>
      <c r="Y241" s="7">
        <f>Y239-$D232-K232-'S4. PAIRS'!CC$31</f>
        <v>-4.4151568416964229E-2</v>
      </c>
      <c r="Z241" s="7">
        <f>Z239-$E232-F232-'S4. PAIRS'!CC$32</f>
        <v>-1.653173794371695E-2</v>
      </c>
      <c r="AA241" s="7">
        <f>AA239-$E232-G232-'S4. PAIRS'!CC$33</f>
        <v>1.6676064957850789E-2</v>
      </c>
      <c r="AB241" s="7">
        <f>AB239-$E232-H232-'S4. PAIRS'!CC$34</f>
        <v>7.2114646809066971E-2</v>
      </c>
      <c r="AC241" s="7">
        <f>AC239-$E232-I232-'S4. PAIRS'!CC$35</f>
        <v>1.0796928347129125E-2</v>
      </c>
      <c r="AD241" s="7">
        <f>AD239-$E232-J232-'S4. PAIRS'!CC$36</f>
        <v>-9.4879431765939703E-4</v>
      </c>
      <c r="AE241" s="7">
        <f>AE239-$E232-K232-'S4. PAIRS'!CC$37</f>
        <v>-5.3940717605270513E-3</v>
      </c>
      <c r="AF241" s="7">
        <f>AF239-$F232-G232-'S4. PAIRS'!CC$38</f>
        <v>-1.4634387503376716</v>
      </c>
      <c r="AG241" s="7">
        <f>AG239-$F232-H232-'S4. PAIRS'!CC$39</f>
        <v>9.0185663973712683E-3</v>
      </c>
      <c r="AH241" s="7">
        <f>AH239-$F232-I232-'S4. PAIRS'!CC$40</f>
        <v>-1.9370590576970617E-2</v>
      </c>
      <c r="AI241" s="7">
        <f>AI239-$F232-J232-'S4. PAIRS'!CC$41</f>
        <v>5.8426154732046376E-2</v>
      </c>
      <c r="AJ241" s="7">
        <f>AJ239-$F232-K232-'S4. PAIRS'!CC$42</f>
        <v>-0.1553443693415284</v>
      </c>
      <c r="AK241" s="7">
        <f>AK239-$G232-H232-'S4. PAIRS'!CC$43</f>
        <v>2.7461070607887265E-2</v>
      </c>
      <c r="AL241" s="7">
        <f>AL239-$G232-I232-'S4. PAIRS'!CC$44</f>
        <v>-4.2585932220913544E-2</v>
      </c>
      <c r="AM241" s="7">
        <f>AM239-$G232-J232-'S4. PAIRS'!CC$45</f>
        <v>-7.1288216548609673E-2</v>
      </c>
      <c r="AN241" s="7">
        <f>AN239-$G232-K232-'S4. PAIRS'!CC$46</f>
        <v>-2.930657618447978E-2</v>
      </c>
      <c r="AO241" s="7">
        <f>AO239-$H232-I232-'S4. PAIRS'!CC$47</f>
        <v>-1.7993834883121347E-2</v>
      </c>
      <c r="AP241" s="7">
        <f>AP239-$H232-J232-'S4. PAIRS'!CC$48</f>
        <v>-1.1674814341798132E-2</v>
      </c>
      <c r="AQ241" s="7">
        <f>AQ239-$H232-K232-'S4. PAIRS'!CC$49</f>
        <v>-6.5122936705811069E-3</v>
      </c>
      <c r="AR241" s="7">
        <f>AR239-$I232-J232-'S4. PAIRS'!CC$50</f>
        <v>3.1375492755691958E-4</v>
      </c>
      <c r="AS241" s="7">
        <f>AS239-$I232-K232-'S4. PAIRS'!CC$51</f>
        <v>-8.0459269352174852E-3</v>
      </c>
      <c r="AT241" s="7">
        <f>AT239-J232-K232-'S4. PAIRS'!CC$52</f>
        <v>-5.7109639883842454E-3</v>
      </c>
      <c r="AV241" s="7">
        <f>SUM(B241:AT241)</f>
        <v>-2.1696348057147437</v>
      </c>
    </row>
    <row r="243" spans="1:48" x14ac:dyDescent="0.35">
      <c r="A243" s="30" t="s">
        <v>123</v>
      </c>
      <c r="B243" s="30"/>
      <c r="C243" s="30"/>
      <c r="D243" s="30"/>
      <c r="E243" s="30"/>
    </row>
    <row r="245" spans="1:48" x14ac:dyDescent="0.35">
      <c r="B245" t="s">
        <v>24</v>
      </c>
      <c r="C245" t="s">
        <v>25</v>
      </c>
      <c r="D245" t="s">
        <v>26</v>
      </c>
      <c r="E245" t="s">
        <v>27</v>
      </c>
      <c r="F245" t="s">
        <v>28</v>
      </c>
      <c r="G245" t="s">
        <v>29</v>
      </c>
      <c r="H245" t="s">
        <v>30</v>
      </c>
      <c r="I245" t="s">
        <v>31</v>
      </c>
      <c r="J245" t="s">
        <v>32</v>
      </c>
      <c r="K245" t="s">
        <v>33</v>
      </c>
      <c r="M245" t="s">
        <v>34</v>
      </c>
    </row>
    <row r="246" spans="1:48" x14ac:dyDescent="0.35">
      <c r="A246" t="s">
        <v>34</v>
      </c>
      <c r="B246">
        <v>-1023.15605324</v>
      </c>
      <c r="C246">
        <v>-1210.3536489200001</v>
      </c>
      <c r="D246">
        <v>-1249.3645789899999</v>
      </c>
      <c r="E246">
        <v>-1247.29180772</v>
      </c>
      <c r="F246">
        <v>-1246.8409549999999</v>
      </c>
      <c r="G246">
        <v>-1195.7720201899999</v>
      </c>
      <c r="H246">
        <v>-1252.7230189100001</v>
      </c>
      <c r="I246">
        <v>-1252.7146527699999</v>
      </c>
      <c r="J246">
        <v>-1252.71014803</v>
      </c>
      <c r="K246">
        <v>-1100.04788788</v>
      </c>
    </row>
    <row r="247" spans="1:48" x14ac:dyDescent="0.35">
      <c r="A247" t="s">
        <v>35</v>
      </c>
      <c r="B247">
        <v>-701.22731838300001</v>
      </c>
      <c r="C247">
        <v>-701.22457438200001</v>
      </c>
      <c r="D247">
        <v>-701.227146629</v>
      </c>
      <c r="E247">
        <v>-701.22761136199995</v>
      </c>
      <c r="F247">
        <v>-701.22571362099995</v>
      </c>
      <c r="G247">
        <v>-701.22685904299999</v>
      </c>
      <c r="H247">
        <v>-701.22795336000001</v>
      </c>
      <c r="I247" s="5">
        <v>-701.22630747000005</v>
      </c>
      <c r="J247">
        <v>-701.22571923800001</v>
      </c>
      <c r="K247">
        <v>-701.22745263100001</v>
      </c>
    </row>
    <row r="248" spans="1:48" x14ac:dyDescent="0.35">
      <c r="A248" t="s">
        <v>36</v>
      </c>
      <c r="B248">
        <v>-321.92874762399998</v>
      </c>
      <c r="C248">
        <v>-509.10567791</v>
      </c>
      <c r="D248">
        <v>-548.13494218599999</v>
      </c>
      <c r="E248">
        <v>-546.06492304599999</v>
      </c>
      <c r="F248">
        <v>-545.60731023000005</v>
      </c>
      <c r="G248">
        <v>-494.53671903200001</v>
      </c>
      <c r="H248">
        <v>-551.49641751700005</v>
      </c>
      <c r="I248">
        <v>-551.49445628499996</v>
      </c>
      <c r="J248" s="5">
        <v>-551.49379791800004</v>
      </c>
      <c r="K248">
        <v>-398.82049850099997</v>
      </c>
    </row>
    <row r="249" spans="1:48" x14ac:dyDescent="0.35">
      <c r="A249" t="s">
        <v>37</v>
      </c>
      <c r="B249">
        <f t="shared" ref="B249:F249" si="51">627.5095*(B246-B247-B248)</f>
        <v>8.0114137783295122E-3</v>
      </c>
      <c r="C249">
        <f t="shared" si="51"/>
        <v>-14.681606338001933</v>
      </c>
      <c r="D249">
        <f t="shared" si="51"/>
        <v>-1.5626084691213509</v>
      </c>
      <c r="E249">
        <f t="shared" si="51"/>
        <v>0.45600362352727608</v>
      </c>
      <c r="F249">
        <f t="shared" si="51"/>
        <v>-4.976871343344734</v>
      </c>
      <c r="G249">
        <f>627.5095*(G246-G247-G248)</f>
        <v>-5.2975073625441684</v>
      </c>
      <c r="H249">
        <f t="shared" ref="H249:K249" si="52">627.5095*(H246-H247-H248)</f>
        <v>0.84837213618967577</v>
      </c>
      <c r="I249">
        <f t="shared" si="52"/>
        <v>3.8347011419061712</v>
      </c>
      <c r="J249">
        <f t="shared" si="52"/>
        <v>5.8792155717121561</v>
      </c>
      <c r="K249">
        <f t="shared" si="52"/>
        <v>3.9691230905364361E-2</v>
      </c>
      <c r="M249" s="6">
        <f>SUM(B249:K249)</f>
        <v>-15.452598394993212</v>
      </c>
    </row>
    <row r="251" spans="1:48" x14ac:dyDescent="0.35">
      <c r="B251" t="s">
        <v>38</v>
      </c>
      <c r="C251" t="s">
        <v>39</v>
      </c>
      <c r="D251" t="s">
        <v>40</v>
      </c>
      <c r="E251" t="s">
        <v>41</v>
      </c>
      <c r="F251" t="s">
        <v>42</v>
      </c>
      <c r="G251" t="s">
        <v>43</v>
      </c>
      <c r="H251" t="s">
        <v>44</v>
      </c>
      <c r="I251" t="s">
        <v>45</v>
      </c>
      <c r="J251" t="s">
        <v>46</v>
      </c>
      <c r="K251" t="s">
        <v>47</v>
      </c>
      <c r="L251" t="s">
        <v>48</v>
      </c>
      <c r="M251" t="s">
        <v>49</v>
      </c>
      <c r="N251" t="s">
        <v>50</v>
      </c>
      <c r="O251" t="s">
        <v>51</v>
      </c>
      <c r="P251" t="s">
        <v>52</v>
      </c>
      <c r="Q251" t="s">
        <v>53</v>
      </c>
      <c r="R251" t="s">
        <v>54</v>
      </c>
      <c r="S251" t="s">
        <v>55</v>
      </c>
      <c r="T251" t="s">
        <v>56</v>
      </c>
      <c r="U251" t="s">
        <v>57</v>
      </c>
      <c r="V251" t="s">
        <v>58</v>
      </c>
      <c r="W251" t="s">
        <v>59</v>
      </c>
      <c r="X251" t="s">
        <v>60</v>
      </c>
      <c r="Y251" t="s">
        <v>61</v>
      </c>
      <c r="Z251" t="s">
        <v>62</v>
      </c>
      <c r="AA251" t="s">
        <v>63</v>
      </c>
      <c r="AB251" t="s">
        <v>64</v>
      </c>
      <c r="AC251" t="s">
        <v>65</v>
      </c>
      <c r="AD251" t="s">
        <v>66</v>
      </c>
      <c r="AE251" t="s">
        <v>67</v>
      </c>
      <c r="AF251" t="s">
        <v>68</v>
      </c>
      <c r="AG251" t="s">
        <v>69</v>
      </c>
      <c r="AH251" t="s">
        <v>70</v>
      </c>
      <c r="AI251" t="s">
        <v>71</v>
      </c>
      <c r="AJ251" t="s">
        <v>72</v>
      </c>
      <c r="AK251" t="s">
        <v>73</v>
      </c>
      <c r="AL251" t="s">
        <v>74</v>
      </c>
      <c r="AM251" t="s">
        <v>75</v>
      </c>
      <c r="AN251" t="s">
        <v>76</v>
      </c>
      <c r="AO251" t="s">
        <v>77</v>
      </c>
      <c r="AP251" t="s">
        <v>78</v>
      </c>
      <c r="AQ251" t="s">
        <v>79</v>
      </c>
      <c r="AR251" t="s">
        <v>80</v>
      </c>
      <c r="AS251" t="s">
        <v>81</v>
      </c>
      <c r="AT251" t="s">
        <v>82</v>
      </c>
    </row>
    <row r="252" spans="1:48" x14ac:dyDescent="0.35">
      <c r="A252" t="s">
        <v>34</v>
      </c>
      <c r="B252">
        <v>-1532.28254831</v>
      </c>
      <c r="C252">
        <v>-1571.28143434</v>
      </c>
      <c r="D252">
        <v>-1493.19222451</v>
      </c>
      <c r="E252">
        <v>-1568.7697535499999</v>
      </c>
      <c r="F252">
        <v>-1517.7008050300001</v>
      </c>
      <c r="G252">
        <v>-1574.6518270900001</v>
      </c>
      <c r="H252">
        <v>-1574.6435218900001</v>
      </c>
      <c r="I252">
        <v>-1574.6388947999999</v>
      </c>
      <c r="J252">
        <v>-1421.9766302200001</v>
      </c>
      <c r="K252">
        <v>-1758.4888421000001</v>
      </c>
      <c r="L252">
        <v>-1756.4189041499999</v>
      </c>
      <c r="M252">
        <v>-1755.9671724699999</v>
      </c>
      <c r="N252">
        <v>-1704.89906963</v>
      </c>
      <c r="O252" s="7">
        <v>-1761.8493755899999</v>
      </c>
      <c r="P252" s="7">
        <v>-1761.84105299</v>
      </c>
      <c r="Q252" s="7">
        <v>-1761.83633439</v>
      </c>
      <c r="R252">
        <v>-1609.1743318700001</v>
      </c>
      <c r="S252">
        <v>-1795.4466150400001</v>
      </c>
      <c r="T252">
        <v>-1794.97785107</v>
      </c>
      <c r="U252" s="7">
        <v>-1743.91048828</v>
      </c>
      <c r="V252">
        <v>-1800.85037562</v>
      </c>
      <c r="W252">
        <v>-1800.85185497</v>
      </c>
      <c r="X252">
        <v>-1800.8474372400001</v>
      </c>
      <c r="Y252">
        <v>-1648.1852082299999</v>
      </c>
      <c r="Z252" s="7">
        <v>-1792.9054859099999</v>
      </c>
      <c r="AA252">
        <v>-1741.8358444200001</v>
      </c>
      <c r="AB252">
        <v>-1798.7861417199999</v>
      </c>
      <c r="AC252">
        <v>-1798.7792284699999</v>
      </c>
      <c r="AD252">
        <v>-1798.77466308</v>
      </c>
      <c r="AE252">
        <v>-1646.1123795200001</v>
      </c>
      <c r="AF252">
        <v>-1741.3888690700001</v>
      </c>
      <c r="AG252">
        <v>-1798.3366736200001</v>
      </c>
      <c r="AH252">
        <v>-1798.3284122800001</v>
      </c>
      <c r="AI252">
        <v>-1798.32014362</v>
      </c>
      <c r="AJ252" s="7">
        <v>-1645.66048682</v>
      </c>
      <c r="AK252">
        <v>-1747.2678545599999</v>
      </c>
      <c r="AL252">
        <v>-1747.2593724599999</v>
      </c>
      <c r="AM252">
        <v>-1747.2480335600001</v>
      </c>
      <c r="AN252">
        <v>-1594.5927019799999</v>
      </c>
      <c r="AO252">
        <v>-1804.2102908100001</v>
      </c>
      <c r="AP252">
        <v>-1804.2057981099999</v>
      </c>
      <c r="AQ252">
        <v>-1651.54380653</v>
      </c>
      <c r="AR252" s="7">
        <v>-1804.1947376400001</v>
      </c>
      <c r="AS252">
        <v>-1651.5352011299999</v>
      </c>
      <c r="AT252">
        <v>-1651.5309262000001</v>
      </c>
    </row>
    <row r="253" spans="1:48" x14ac:dyDescent="0.35">
      <c r="A253" t="s">
        <v>35</v>
      </c>
      <c r="B253">
        <v>-701.22462216199995</v>
      </c>
      <c r="C253">
        <v>-701.22715419099995</v>
      </c>
      <c r="D253">
        <v>-701.22763738000003</v>
      </c>
      <c r="E253">
        <v>-701.22577258900003</v>
      </c>
      <c r="F253">
        <v>-701.22694430499996</v>
      </c>
      <c r="G253">
        <v>-701.22797765999996</v>
      </c>
      <c r="H253">
        <v>-701.22633286200005</v>
      </c>
      <c r="I253">
        <v>-701.22572706999995</v>
      </c>
      <c r="J253">
        <v>-701.22746466199999</v>
      </c>
      <c r="K253">
        <v>-701.22448926100003</v>
      </c>
      <c r="L253">
        <v>-701.22480800400001</v>
      </c>
      <c r="M253">
        <v>-701.223029655</v>
      </c>
      <c r="N253">
        <v>-701.22411568699999</v>
      </c>
      <c r="O253">
        <v>-701.22526593199996</v>
      </c>
      <c r="P253">
        <v>-701.22353802400005</v>
      </c>
      <c r="Q253">
        <v>-701.22311782300005</v>
      </c>
      <c r="R253">
        <v>-701.22479552000004</v>
      </c>
      <c r="S253">
        <v>-701.22740298999997</v>
      </c>
      <c r="T253">
        <v>-701.22550379500001</v>
      </c>
      <c r="U253" s="8">
        <v>-701.22671849300002</v>
      </c>
      <c r="V253">
        <v>-701.22785016700004</v>
      </c>
      <c r="W253">
        <v>-701.22602938299997</v>
      </c>
      <c r="X253" s="8">
        <v>-701.225666327</v>
      </c>
      <c r="Y253">
        <v>-701.22723195900005</v>
      </c>
      <c r="Z253" s="8">
        <v>-701.22597997900004</v>
      </c>
      <c r="AA253">
        <v>-701.22712357700004</v>
      </c>
      <c r="AB253">
        <v>-701.22819881299995</v>
      </c>
      <c r="AC253">
        <v>-701.22661069699996</v>
      </c>
      <c r="AD253" s="8">
        <v>-701.22606722700004</v>
      </c>
      <c r="AE253">
        <v>-701.22772279100002</v>
      </c>
      <c r="AF253">
        <v>-701.22532135500001</v>
      </c>
      <c r="AG253">
        <v>-701.22634299799995</v>
      </c>
      <c r="AH253">
        <v>-701.224626317</v>
      </c>
      <c r="AI253">
        <v>-701.22413661799999</v>
      </c>
      <c r="AJ253" s="8">
        <v>-701.22594182600005</v>
      </c>
      <c r="AK253">
        <v>-701.22748680799998</v>
      </c>
      <c r="AL253" s="8">
        <v>-701.22579970699996</v>
      </c>
      <c r="AM253">
        <v>-701.22520957999996</v>
      </c>
      <c r="AN253">
        <v>-701.22700307100001</v>
      </c>
      <c r="AO253">
        <v>-701.22682863099999</v>
      </c>
      <c r="AP253" s="8">
        <v>-701.22622759800004</v>
      </c>
      <c r="AQ253">
        <v>-701.2280998</v>
      </c>
      <c r="AR253" s="8">
        <v>-701.22443448900003</v>
      </c>
      <c r="AS253">
        <v>-398.82053151100001</v>
      </c>
      <c r="AT253" s="8">
        <v>-701.22599863300002</v>
      </c>
    </row>
    <row r="254" spans="1:48" x14ac:dyDescent="0.35">
      <c r="A254" t="s">
        <v>36</v>
      </c>
      <c r="B254">
        <v>-321.92876910500001</v>
      </c>
      <c r="C254">
        <v>-321.928689647</v>
      </c>
      <c r="D254">
        <v>-246.39489386700001</v>
      </c>
      <c r="E254">
        <v>-321.92875329100002</v>
      </c>
      <c r="F254">
        <v>-321.92874763600003</v>
      </c>
      <c r="G254">
        <v>-321.92878200899997</v>
      </c>
      <c r="H254">
        <v>-321.92877358499999</v>
      </c>
      <c r="I254">
        <v>-321.92873807900003</v>
      </c>
      <c r="J254">
        <v>-321.92873908799999</v>
      </c>
      <c r="K254">
        <v>-509.105665633</v>
      </c>
      <c r="L254">
        <v>-509.10558289099998</v>
      </c>
      <c r="M254">
        <v>-509.105647487</v>
      </c>
      <c r="N254">
        <v>-509.10562127899999</v>
      </c>
      <c r="O254">
        <v>-509.10566753900002</v>
      </c>
      <c r="P254">
        <v>-509.10560400000003</v>
      </c>
      <c r="Q254">
        <v>-509.10568122500001</v>
      </c>
      <c r="R254">
        <v>-509.10563162</v>
      </c>
      <c r="S254">
        <v>-548.12960663299998</v>
      </c>
      <c r="T254">
        <v>-548.13492757100005</v>
      </c>
      <c r="U254" s="8">
        <v>-548.13485594700001</v>
      </c>
      <c r="V254">
        <v>-548.13291286699996</v>
      </c>
      <c r="W254">
        <v>-548.13499481199995</v>
      </c>
      <c r="X254">
        <v>-548.13500304399997</v>
      </c>
      <c r="Y254">
        <v>-548.13496950399997</v>
      </c>
      <c r="Z254">
        <v>-546.064973947</v>
      </c>
      <c r="AA254">
        <v>-546.06487849500002</v>
      </c>
      <c r="AB254">
        <v>-546.06480982300002</v>
      </c>
      <c r="AC254">
        <v>-546.06488662799995</v>
      </c>
      <c r="AD254">
        <v>-546.064882496</v>
      </c>
      <c r="AE254">
        <v>-546.06494960199996</v>
      </c>
      <c r="AF254">
        <v>-545.60635595199994</v>
      </c>
      <c r="AG254">
        <v>-545.60736549800004</v>
      </c>
      <c r="AH254">
        <v>-545.607370672</v>
      </c>
      <c r="AI254">
        <v>-545.60754143099996</v>
      </c>
      <c r="AJ254">
        <v>-545.60666664200005</v>
      </c>
      <c r="AK254">
        <v>-494.536815187</v>
      </c>
      <c r="AL254">
        <v>-494.536678026</v>
      </c>
      <c r="AM254">
        <v>-494.53562162899999</v>
      </c>
      <c r="AN254">
        <v>-494.53671275800002</v>
      </c>
      <c r="AO254">
        <v>-551.49643913199998</v>
      </c>
      <c r="AP254">
        <v>-551.49647597600006</v>
      </c>
      <c r="AQ254">
        <v>-551.49654087600004</v>
      </c>
      <c r="AR254" s="8">
        <v>-551.494656201</v>
      </c>
      <c r="AS254" s="8">
        <v>-551.49446674399996</v>
      </c>
      <c r="AT254" s="8">
        <v>-551.493825818</v>
      </c>
    </row>
    <row r="255" spans="1:48" x14ac:dyDescent="0.35">
      <c r="A255" t="s">
        <v>83</v>
      </c>
      <c r="B255">
        <v>-509.10561287100001</v>
      </c>
      <c r="C255">
        <v>-548.13345094800002</v>
      </c>
      <c r="D255">
        <v>-545.45037927199996</v>
      </c>
      <c r="E255">
        <v>-545.60735444800002</v>
      </c>
      <c r="F255">
        <v>-494.53665491200002</v>
      </c>
      <c r="G255">
        <v>-551.49644711999997</v>
      </c>
      <c r="H255">
        <v>-551.49450736799997</v>
      </c>
      <c r="I255">
        <v>-551.49380052000004</v>
      </c>
      <c r="J255">
        <v>-398.82050325199998</v>
      </c>
      <c r="K255">
        <v>-548.13503338199996</v>
      </c>
      <c r="L255">
        <v>-546.06488324600002</v>
      </c>
      <c r="M255">
        <v>-545.60731347000001</v>
      </c>
      <c r="N255">
        <v>-494.53668393599997</v>
      </c>
      <c r="O255">
        <v>-551.49641425799996</v>
      </c>
      <c r="P255">
        <v>-551.49447537100002</v>
      </c>
      <c r="Q255">
        <v>-551.49383266799998</v>
      </c>
      <c r="R255">
        <v>-398.820505029</v>
      </c>
      <c r="S255">
        <v>-546.06155074799995</v>
      </c>
      <c r="T255">
        <v>-545.60731111200005</v>
      </c>
      <c r="U255" s="8">
        <v>-494.53672893599997</v>
      </c>
      <c r="V255" s="8">
        <v>-551.49529886699997</v>
      </c>
      <c r="W255">
        <v>-551.49447995399998</v>
      </c>
      <c r="X255" s="8">
        <v>-551.49383008300003</v>
      </c>
      <c r="Y255">
        <v>-398.82050526199998</v>
      </c>
      <c r="Z255">
        <v>-545.60730698600003</v>
      </c>
      <c r="AA255">
        <v>-494.53678857199998</v>
      </c>
      <c r="AB255">
        <v>-551.49660258999995</v>
      </c>
      <c r="AC255">
        <v>-551.49455187299998</v>
      </c>
      <c r="AD255" s="8">
        <v>-551.49381619200005</v>
      </c>
      <c r="AE255">
        <v>-398.82054039899998</v>
      </c>
      <c r="AF255">
        <v>-494.53634481500001</v>
      </c>
      <c r="AG255">
        <v>-551.49645452200002</v>
      </c>
      <c r="AH255" s="8">
        <v>-551.49455545499995</v>
      </c>
      <c r="AI255" s="8">
        <v>-551.49407076600005</v>
      </c>
      <c r="AJ255">
        <v>-398.82032259200002</v>
      </c>
      <c r="AK255">
        <v>-551.49645598100005</v>
      </c>
      <c r="AL255" s="8">
        <v>-551.49450495600001</v>
      </c>
      <c r="AM255">
        <v>-551.49470534900001</v>
      </c>
      <c r="AN255">
        <v>-398.82054555899998</v>
      </c>
      <c r="AO255" s="8">
        <v>-551.49447767799995</v>
      </c>
      <c r="AP255" s="8">
        <v>-551.49381603300003</v>
      </c>
      <c r="AQ255">
        <v>-398.82058452799998</v>
      </c>
      <c r="AR255" s="8">
        <v>-551.49422829699995</v>
      </c>
      <c r="AS255">
        <v>-701.22637988700001</v>
      </c>
      <c r="AT255">
        <v>-398.82054805799999</v>
      </c>
    </row>
    <row r="256" spans="1:48" x14ac:dyDescent="0.35">
      <c r="A256" t="s">
        <v>37</v>
      </c>
      <c r="B256">
        <f>627.5095*(B252-B253-B254-B255)</f>
        <v>-14.774191599679302</v>
      </c>
      <c r="C256">
        <f t="shared" ref="C256" si="53">627.5095*(C252-C253-C254-C255)</f>
        <v>4.9325045392339479</v>
      </c>
      <c r="D256">
        <f>627.5095*(D252-D253-D254-D255)</f>
        <v>-74.870662835351141</v>
      </c>
      <c r="E256">
        <f t="shared" ref="E256:AT256" si="54">627.5095*(E252-E253-E254-E255)</f>
        <v>-4.9405216005023824</v>
      </c>
      <c r="F256">
        <f t="shared" si="54"/>
        <v>-5.3075864202314236</v>
      </c>
      <c r="G256">
        <f t="shared" si="54"/>
        <v>0.86577422952297833</v>
      </c>
      <c r="H256">
        <f t="shared" si="54"/>
        <v>3.8227408106937264</v>
      </c>
      <c r="I256">
        <f t="shared" si="54"/>
        <v>5.8803093208321719</v>
      </c>
      <c r="J256">
        <f t="shared" si="54"/>
        <v>4.8181434362570399E-2</v>
      </c>
      <c r="K256">
        <f t="shared" si="54"/>
        <v>-14.842999271332557</v>
      </c>
      <c r="L256">
        <f t="shared" si="54"/>
        <v>-14.828055132541824</v>
      </c>
      <c r="M256">
        <f t="shared" si="54"/>
        <v>-19.566912122702316</v>
      </c>
      <c r="N256">
        <f t="shared" si="54"/>
        <v>-20.487386982932627</v>
      </c>
      <c r="O256">
        <f t="shared" si="54"/>
        <v>-13.8226920421604</v>
      </c>
      <c r="P256">
        <f t="shared" si="54"/>
        <v>-10.941001500470962</v>
      </c>
      <c r="Q256">
        <f t="shared" si="54"/>
        <v>-8.5985581104749826</v>
      </c>
      <c r="R256">
        <f t="shared" si="54"/>
        <v>-14.683534674669946</v>
      </c>
      <c r="S256">
        <f t="shared" si="54"/>
        <v>-17.604571316979982</v>
      </c>
      <c r="T256">
        <f t="shared" si="54"/>
        <v>-6.3432375115135944</v>
      </c>
      <c r="U256" s="9">
        <f t="shared" si="54"/>
        <v>-7.646143016646902</v>
      </c>
      <c r="V256">
        <f t="shared" si="54"/>
        <v>3.5681953471399703</v>
      </c>
      <c r="W256">
        <f t="shared" si="54"/>
        <v>2.2898944896514206</v>
      </c>
      <c r="X256">
        <f t="shared" si="54"/>
        <v>4.431606375980234</v>
      </c>
      <c r="Y256">
        <f t="shared" si="54"/>
        <v>-1.5697181517605159</v>
      </c>
      <c r="Z256">
        <f t="shared" si="54"/>
        <v>-4.5337548823192906</v>
      </c>
      <c r="AA256">
        <f t="shared" si="54"/>
        <v>-4.4263114508136256</v>
      </c>
      <c r="AB256">
        <f t="shared" si="54"/>
        <v>2.1771479753705787</v>
      </c>
      <c r="AC256">
        <f t="shared" si="54"/>
        <v>4.2800716169745892</v>
      </c>
      <c r="AD256">
        <f t="shared" si="54"/>
        <v>6.3396249395738407</v>
      </c>
      <c r="AE256">
        <f t="shared" si="54"/>
        <v>0.52288609599116553</v>
      </c>
      <c r="AF256">
        <f t="shared" si="54"/>
        <v>-13.081657916067851</v>
      </c>
      <c r="AG256">
        <f t="shared" si="54"/>
        <v>-4.0854646058207695</v>
      </c>
      <c r="AH256">
        <f t="shared" si="54"/>
        <v>-1.1670647585096843</v>
      </c>
      <c r="AI256">
        <f t="shared" si="54"/>
        <v>3.5173131118086141</v>
      </c>
      <c r="AJ256">
        <f t="shared" si="54"/>
        <v>-4.7413111796145371</v>
      </c>
      <c r="AK256">
        <f t="shared" si="54"/>
        <v>-4.4531738774115315</v>
      </c>
      <c r="AL256">
        <f t="shared" si="54"/>
        <v>-1.4996040053405491</v>
      </c>
      <c r="AM256">
        <f t="shared" si="54"/>
        <v>4.7082025233782296</v>
      </c>
      <c r="AN256">
        <f t="shared" si="54"/>
        <v>-5.2965516655523279</v>
      </c>
      <c r="AO256">
        <f t="shared" si="54"/>
        <v>4.6778517714063641</v>
      </c>
      <c r="AP256">
        <f t="shared" si="54"/>
        <v>6.727841221769725</v>
      </c>
      <c r="AQ256">
        <f t="shared" si="54"/>
        <v>0.89023141242526427</v>
      </c>
      <c r="AR256">
        <f t="shared" si="54"/>
        <v>11.659971765230472</v>
      </c>
      <c r="AS256">
        <f t="shared" si="54"/>
        <v>3.876133711735628</v>
      </c>
      <c r="AT256">
        <f t="shared" si="54"/>
        <v>5.9276486373983586</v>
      </c>
    </row>
    <row r="258" spans="1:48" x14ac:dyDescent="0.35">
      <c r="A258" t="s">
        <v>84</v>
      </c>
      <c r="B258" s="7">
        <f>B256-$B249-C249-'S4. PAIRS'!CI$8</f>
        <v>-0.11219242350923833</v>
      </c>
      <c r="C258" s="7">
        <f>C256-$B249-D249-'S4. PAIRS'!CI$9</f>
        <v>-0.16383896539011999</v>
      </c>
      <c r="D258" s="7">
        <f>D256-$B249-E249-'S4. PAIRS'!CI$10</f>
        <v>3.2084561360932184E-3</v>
      </c>
      <c r="E258" s="7">
        <f>E256-$B249-F249-'S4. PAIRS'!CI$11</f>
        <v>2.5823270904769415E-2</v>
      </c>
      <c r="F258" s="7">
        <f>F256-$B249-G249-'S4. PAIRS'!CI$12</f>
        <v>-2.5409114769933731E-2</v>
      </c>
      <c r="G258" s="7">
        <f>G256-$B249-H249-'S4. PAIRS'!CI$13</f>
        <v>3.9771550629879512E-3</v>
      </c>
      <c r="H258" s="7">
        <f>H256-$B249-I249-'S4. PAIRS'!CI$14</f>
        <v>-2.8364684541001675E-2</v>
      </c>
      <c r="I258" s="7">
        <f>I256-$B249-J249-'S4. PAIRS'!CI$15</f>
        <v>-1.2430963104402764E-2</v>
      </c>
      <c r="J258" s="7">
        <f>J256-$B249-K249-'S4. PAIRS'!CI$16</f>
        <v>-2.864580964066703E-3</v>
      </c>
      <c r="K258" s="7">
        <f>K256-$C249-D249-'S4. PAIRS'!CI$17</f>
        <v>0.63662658550925855</v>
      </c>
      <c r="L258" s="7">
        <f>L256-$C249-E249-'S4. PAIRS'!CI$18</f>
        <v>-0.1151159900992057</v>
      </c>
      <c r="M258" s="7">
        <f>M256-$C249-F249-'S4. PAIRS'!CI$19</f>
        <v>6.0877833996286816E-2</v>
      </c>
      <c r="N258" s="7">
        <f>N256-$C249-G249-'S4. PAIRS'!CI$20</f>
        <v>-8.1131958307721963E-2</v>
      </c>
      <c r="O258" s="7">
        <f>O256-$C249-H249-'S4. PAIRS'!CI$21</f>
        <v>-1.0510784151967403E-2</v>
      </c>
      <c r="P258" s="7">
        <f>P256-$C249-I249-'S4. PAIRS'!CI$22</f>
        <v>-0.15330370823409489</v>
      </c>
      <c r="Q258" s="7">
        <f>Q256-$C249-J249-'S4. PAIRS'!CI$23</f>
        <v>0.16708067949902788</v>
      </c>
      <c r="R258" s="7">
        <f>R256-$C249-K249-'S4. PAIRS'!CI$24</f>
        <v>-4.0183825825593752E-2</v>
      </c>
      <c r="S258" s="7">
        <f>S256-$D249-E249-'S4. PAIRS'!CI$25</f>
        <v>-1.2221638578159286</v>
      </c>
      <c r="T258" s="7">
        <f>T256-$D249-F249-'S4. PAIRS'!CI$26</f>
        <v>0.15134211377161746</v>
      </c>
      <c r="U258" s="7">
        <f>U256-$D249-G249-'S4. PAIRS'!CI$27</f>
        <v>-0.25903780424645817</v>
      </c>
      <c r="V258" s="7">
        <f>V256-$D249-H249-'S4. PAIRS'!CI$28</f>
        <v>-0.648358503218053</v>
      </c>
      <c r="W258" s="7">
        <f>W256-$D249-I249-'S4. PAIRS'!CI$29</f>
        <v>-3.5073388534131687E-2</v>
      </c>
      <c r="X258" s="7">
        <f>X256-$D249-J249-'S4. PAIRS'!CI$30</f>
        <v>0.10958700397451061</v>
      </c>
      <c r="Y258" s="7">
        <f>Y256-$D249-K249-'S4. PAIRS'!CI$31</f>
        <v>-3.5894170912116705E-2</v>
      </c>
      <c r="Z258" s="7">
        <f>Z256-$E249-F249-'S4. PAIRS'!CI$32</f>
        <v>-6.0033833191937089E-3</v>
      </c>
      <c r="AA258" s="7">
        <f>AA256-$E249-G249-'S4. PAIRS'!CI$33</f>
        <v>-1.3177695685673285E-4</v>
      </c>
      <c r="AB258" s="7">
        <f>AB256-$E249-H249-'S4. PAIRS'!CI$34</f>
        <v>4.9604627158843506E-3</v>
      </c>
      <c r="AC258" s="7">
        <f>AC256-$E249-I249-'S4. PAIRS'!CI$35</f>
        <v>1.531625198400428E-2</v>
      </c>
      <c r="AD258" s="7">
        <f>AD256-$E249-J249-'S4. PAIRS'!CI$36</f>
        <v>6.6641524668994371E-4</v>
      </c>
      <c r="AE258" s="7">
        <f>AE256-$E249-K249-'S4. PAIRS'!CI$37</f>
        <v>-4.7144789180266281E-3</v>
      </c>
      <c r="AF258" s="7">
        <f>AF256-$F249-G249-'S4. PAIRS'!CI$38</f>
        <v>-1.7950003376478034</v>
      </c>
      <c r="AG258" s="7">
        <f>AG256-$F249-H249-'S4. PAIRS'!CI$39</f>
        <v>2.9716967302132448E-2</v>
      </c>
      <c r="AH258" s="7">
        <f>AH256-$F249-I249-'S4. PAIRS'!CI$40</f>
        <v>-3.3950146708176643E-2</v>
      </c>
      <c r="AI258" s="7">
        <f>AI256-$F249-J249-'S4. PAIRS'!CI$41</f>
        <v>-0.15646321879011449</v>
      </c>
      <c r="AJ258" s="7">
        <f>AJ256-$F249-K249-'S4. PAIRS'!CI$42</f>
        <v>-0.13184539351387675</v>
      </c>
      <c r="AK258" s="7">
        <f>AK256-$G249-H249-'S4. PAIRS'!CI$43</f>
        <v>8.7895256048765701E-3</v>
      </c>
      <c r="AL258" s="7">
        <f>AL256-$G249-I249-'S4. PAIRS'!CI$44</f>
        <v>-4.1443237556491069E-2</v>
      </c>
      <c r="AM258" s="7">
        <f>AM256-$G249-J249-'S4. PAIRS'!CI$45</f>
        <v>-0.20346807308392645</v>
      </c>
      <c r="AN258" s="7">
        <f>AN256-$G249-K249-'S4. PAIRS'!CI$46</f>
        <v>-3.752632312512947E-2</v>
      </c>
      <c r="AO258" s="7">
        <f>AO256-$H249-I249-'S4. PAIRS'!CI$47</f>
        <v>-1.2438493531136595E-2</v>
      </c>
      <c r="AP258" s="7">
        <f>AP256-$H249-J249-'S4. PAIRS'!CI$48</f>
        <v>-8.5485619012689827E-3</v>
      </c>
      <c r="AQ258" s="7">
        <f>AQ256-$H249-K249-'S4. PAIRS'!CI$49</f>
        <v>-5.8891766922121586E-3</v>
      </c>
      <c r="AR258" s="7">
        <f>AR256-$I249-J249-'S4. PAIRS'!CI$50</f>
        <v>-0.5452674775186348</v>
      </c>
      <c r="AS258" s="7">
        <f>AS256-$I249-K249-'S4. PAIRS'!CI$51</f>
        <v>-5.1148298115094772E-3</v>
      </c>
      <c r="AT258" s="7">
        <f>AT256-J249-K249-'S4. PAIRS'!CI$52</f>
        <v>1.3165148838736682E-3</v>
      </c>
      <c r="AV258" s="7">
        <f>SUM(B258:AT258)</f>
        <v>-4.7143903961063778</v>
      </c>
    </row>
    <row r="260" spans="1:48" x14ac:dyDescent="0.35">
      <c r="A260" s="30" t="s">
        <v>124</v>
      </c>
      <c r="B260" s="30"/>
      <c r="C260" s="30"/>
      <c r="D260" s="30"/>
      <c r="E260" s="30"/>
    </row>
    <row r="262" spans="1:48" x14ac:dyDescent="0.35">
      <c r="B262" t="s">
        <v>24</v>
      </c>
      <c r="C262" t="s">
        <v>25</v>
      </c>
      <c r="D262" t="s">
        <v>26</v>
      </c>
      <c r="E262" t="s">
        <v>27</v>
      </c>
      <c r="F262" t="s">
        <v>28</v>
      </c>
      <c r="G262" t="s">
        <v>29</v>
      </c>
      <c r="H262" t="s">
        <v>30</v>
      </c>
      <c r="I262" t="s">
        <v>31</v>
      </c>
      <c r="J262" t="s">
        <v>32</v>
      </c>
      <c r="K262" t="s">
        <v>33</v>
      </c>
      <c r="M262" t="s">
        <v>34</v>
      </c>
    </row>
    <row r="263" spans="1:48" x14ac:dyDescent="0.35">
      <c r="A263" t="s">
        <v>34</v>
      </c>
      <c r="B263">
        <v>-1023.75759383</v>
      </c>
      <c r="C263">
        <v>-1211.0085003500001</v>
      </c>
      <c r="D263">
        <v>-1250.0734370299999</v>
      </c>
      <c r="E263">
        <v>-1248.0140226799999</v>
      </c>
      <c r="F263">
        <v>-1247.5976872399999</v>
      </c>
      <c r="G263">
        <v>-1196.5920227900001</v>
      </c>
      <c r="H263">
        <v>-1253.4999449100001</v>
      </c>
      <c r="I263">
        <v>-1253.5067225299999</v>
      </c>
      <c r="J263">
        <v>-1253.5084038</v>
      </c>
      <c r="K263">
        <v>-1100.7350875899999</v>
      </c>
    </row>
    <row r="264" spans="1:48" x14ac:dyDescent="0.35">
      <c r="A264" t="s">
        <v>35</v>
      </c>
      <c r="B264">
        <v>-701.63008181800001</v>
      </c>
      <c r="C264">
        <v>-701.62771641999996</v>
      </c>
      <c r="D264">
        <v>-701.63012157599996</v>
      </c>
      <c r="E264">
        <v>-701.63034368599995</v>
      </c>
      <c r="F264">
        <v>-701.62861430299995</v>
      </c>
      <c r="G264">
        <v>-701.62950638100006</v>
      </c>
      <c r="H264">
        <v>-701.63050510799997</v>
      </c>
      <c r="I264" s="5">
        <v>-701.62941678699997</v>
      </c>
      <c r="J264">
        <v>-701.62823549999996</v>
      </c>
      <c r="K264">
        <v>-701.63014146399996</v>
      </c>
    </row>
    <row r="265" spans="1:48" x14ac:dyDescent="0.35">
      <c r="A265" t="s">
        <v>36</v>
      </c>
      <c r="B265">
        <v>-322.12708401700002</v>
      </c>
      <c r="C265">
        <v>-509.34208356099998</v>
      </c>
      <c r="D265">
        <v>-548.42814975199997</v>
      </c>
      <c r="E265">
        <v>-546.38290280499996</v>
      </c>
      <c r="F265">
        <v>-545.94591334799998</v>
      </c>
      <c r="G265">
        <v>-494.94101148099998</v>
      </c>
      <c r="H265">
        <v>-551.86694774299997</v>
      </c>
      <c r="I265">
        <v>-551.86653233499999</v>
      </c>
      <c r="J265" s="5">
        <v>-551.86890157899995</v>
      </c>
      <c r="K265">
        <v>-399.10450287800001</v>
      </c>
    </row>
    <row r="266" spans="1:48" x14ac:dyDescent="0.35">
      <c r="A266" t="s">
        <v>37</v>
      </c>
      <c r="B266">
        <f t="shared" ref="B266:F266" si="55">627.5095*(B263-B264-B265)</f>
        <v>-0.26857092844965264</v>
      </c>
      <c r="C266">
        <f t="shared" si="55"/>
        <v>-24.284849201092907</v>
      </c>
      <c r="D266">
        <f t="shared" si="55"/>
        <v>-9.5166220791628717</v>
      </c>
      <c r="E266">
        <f t="shared" si="55"/>
        <v>-0.48706597130872598</v>
      </c>
      <c r="F266">
        <f t="shared" si="55"/>
        <v>-14.532862113587999</v>
      </c>
      <c r="G266">
        <f>627.5095*(G263-G264-G265)</f>
        <v>-13.494546616859843</v>
      </c>
      <c r="H266">
        <f t="shared" ref="H266:K266" si="56">627.5095*(H263-H264-H265)</f>
        <v>-1.5637906971439213</v>
      </c>
      <c r="I266">
        <f t="shared" si="56"/>
        <v>-6.7604158673617434</v>
      </c>
      <c r="J266">
        <f t="shared" si="56"/>
        <v>-7.0699744614019817</v>
      </c>
      <c r="K266">
        <f t="shared" si="56"/>
        <v>-0.2781423308269183</v>
      </c>
      <c r="M266" s="6">
        <f>SUM(B266:K266)</f>
        <v>-78.256840267196566</v>
      </c>
    </row>
    <row r="268" spans="1:48" x14ac:dyDescent="0.35">
      <c r="B268" t="s">
        <v>38</v>
      </c>
      <c r="C268" t="s">
        <v>39</v>
      </c>
      <c r="D268" t="s">
        <v>40</v>
      </c>
      <c r="E268" t="s">
        <v>41</v>
      </c>
      <c r="F268" t="s">
        <v>42</v>
      </c>
      <c r="G268" t="s">
        <v>43</v>
      </c>
      <c r="H268" t="s">
        <v>44</v>
      </c>
      <c r="I268" t="s">
        <v>45</v>
      </c>
      <c r="J268" t="s">
        <v>46</v>
      </c>
      <c r="K268" t="s">
        <v>47</v>
      </c>
      <c r="L268" t="s">
        <v>48</v>
      </c>
      <c r="M268" t="s">
        <v>49</v>
      </c>
      <c r="N268" t="s">
        <v>50</v>
      </c>
      <c r="O268" t="s">
        <v>51</v>
      </c>
      <c r="P268" t="s">
        <v>52</v>
      </c>
      <c r="Q268" t="s">
        <v>53</v>
      </c>
      <c r="R268" t="s">
        <v>54</v>
      </c>
      <c r="S268" t="s">
        <v>55</v>
      </c>
      <c r="T268" t="s">
        <v>56</v>
      </c>
      <c r="U268" t="s">
        <v>57</v>
      </c>
      <c r="V268" t="s">
        <v>58</v>
      </c>
      <c r="W268" t="s">
        <v>59</v>
      </c>
      <c r="X268" t="s">
        <v>60</v>
      </c>
      <c r="Y268" t="s">
        <v>61</v>
      </c>
      <c r="Z268" t="s">
        <v>62</v>
      </c>
      <c r="AA268" t="s">
        <v>63</v>
      </c>
      <c r="AB268" t="s">
        <v>64</v>
      </c>
      <c r="AC268" t="s">
        <v>65</v>
      </c>
      <c r="AD268" t="s">
        <v>66</v>
      </c>
      <c r="AE268" t="s">
        <v>67</v>
      </c>
      <c r="AF268" t="s">
        <v>68</v>
      </c>
      <c r="AG268" t="s">
        <v>69</v>
      </c>
      <c r="AH268" t="s">
        <v>70</v>
      </c>
      <c r="AI268" t="s">
        <v>71</v>
      </c>
      <c r="AJ268" t="s">
        <v>72</v>
      </c>
      <c r="AK268" t="s">
        <v>73</v>
      </c>
      <c r="AL268" t="s">
        <v>74</v>
      </c>
      <c r="AM268" t="s">
        <v>75</v>
      </c>
      <c r="AN268" t="s">
        <v>76</v>
      </c>
      <c r="AO268" t="s">
        <v>77</v>
      </c>
      <c r="AP268" t="s">
        <v>78</v>
      </c>
      <c r="AQ268" t="s">
        <v>79</v>
      </c>
      <c r="AR268" t="s">
        <v>80</v>
      </c>
      <c r="AS268" t="s">
        <v>81</v>
      </c>
      <c r="AT268" t="s">
        <v>82</v>
      </c>
    </row>
    <row r="269" spans="1:48" x14ac:dyDescent="0.35">
      <c r="A269" t="s">
        <v>34</v>
      </c>
      <c r="B269">
        <v>-1533.13630685</v>
      </c>
      <c r="C269">
        <v>-1572.20841685</v>
      </c>
      <c r="D269">
        <v>-1494.09097445</v>
      </c>
      <c r="E269">
        <v>-1569.72529867</v>
      </c>
      <c r="F269">
        <v>-1518.7196295000001</v>
      </c>
      <c r="G269">
        <v>-1575.62761163</v>
      </c>
      <c r="H269">
        <v>-1575.63442521</v>
      </c>
      <c r="I269">
        <v>-1575.6359763400001</v>
      </c>
      <c r="J269">
        <v>-1422.8626631699999</v>
      </c>
      <c r="K269">
        <v>-1759.4498897799999</v>
      </c>
      <c r="L269">
        <v>-1757.3932990400001</v>
      </c>
      <c r="M269">
        <v>-1756.97602091</v>
      </c>
      <c r="N269">
        <v>-1705.9712609200001</v>
      </c>
      <c r="O269" s="7">
        <v>-1762.87847962</v>
      </c>
      <c r="P269" s="7">
        <v>-1762.8852566600001</v>
      </c>
      <c r="Q269" s="7">
        <v>-1762.8868205799999</v>
      </c>
      <c r="R269">
        <v>-1610.11367473</v>
      </c>
      <c r="S269">
        <v>-1796.4949341900001</v>
      </c>
      <c r="T269">
        <v>-1796.04071602</v>
      </c>
      <c r="U269" s="7">
        <v>-1745.03676503</v>
      </c>
      <c r="V269">
        <v>-1801.9535575499999</v>
      </c>
      <c r="W269">
        <v>-1801.9501335</v>
      </c>
      <c r="X269">
        <v>-1801.95196977</v>
      </c>
      <c r="Y269">
        <v>-1649.17856441</v>
      </c>
      <c r="Z269" s="7">
        <v>-1793.9817593600001</v>
      </c>
      <c r="AA269">
        <v>-1742.97534946</v>
      </c>
      <c r="AB269">
        <v>-1799.88528589</v>
      </c>
      <c r="AC269">
        <v>-1799.89087552</v>
      </c>
      <c r="AD269">
        <v>-1799.8924943100001</v>
      </c>
      <c r="AE269">
        <v>-1647.1191091400001</v>
      </c>
      <c r="AF269">
        <v>-1742.5687052999999</v>
      </c>
      <c r="AG269">
        <v>-1799.46763738</v>
      </c>
      <c r="AH269">
        <v>-1799.4746165500001</v>
      </c>
      <c r="AI269">
        <v>-1799.4797457100001</v>
      </c>
      <c r="AJ269" s="7">
        <v>-1646.7199046600001</v>
      </c>
      <c r="AK269">
        <v>-1748.4619906600001</v>
      </c>
      <c r="AL269">
        <v>-1748.4687017700001</v>
      </c>
      <c r="AM269">
        <v>-1748.48341871</v>
      </c>
      <c r="AN269">
        <v>-1595.6971682000001</v>
      </c>
      <c r="AO269">
        <v>-1805.37655393</v>
      </c>
      <c r="AP269">
        <v>-1805.3783938199999</v>
      </c>
      <c r="AQ269">
        <v>-1652.60519047</v>
      </c>
      <c r="AR269" s="7">
        <v>-1805.38771387</v>
      </c>
      <c r="AS269">
        <v>-1652.6117660100001</v>
      </c>
      <c r="AT269">
        <v>-1652.6136496300001</v>
      </c>
    </row>
    <row r="270" spans="1:48" x14ac:dyDescent="0.35">
      <c r="A270" t="s">
        <v>35</v>
      </c>
      <c r="B270">
        <v>-701.62782044000005</v>
      </c>
      <c r="C270">
        <v>-701.63019332199997</v>
      </c>
      <c r="D270">
        <v>-701.63042294800005</v>
      </c>
      <c r="E270">
        <v>-701.62870949000001</v>
      </c>
      <c r="F270">
        <v>-701.62963585</v>
      </c>
      <c r="G270">
        <v>-701.63058340600003</v>
      </c>
      <c r="H270">
        <v>-701.62950398600003</v>
      </c>
      <c r="I270">
        <v>-701.62828693999995</v>
      </c>
      <c r="J270">
        <v>-701.63020537900002</v>
      </c>
      <c r="K270">
        <v>-701.62791268499996</v>
      </c>
      <c r="L270">
        <v>-701.62800376099995</v>
      </c>
      <c r="M270">
        <v>-701.62636020900004</v>
      </c>
      <c r="N270">
        <v>-701.62719023600005</v>
      </c>
      <c r="O270">
        <v>-701.62827243900006</v>
      </c>
      <c r="P270">
        <v>-701.62713863600004</v>
      </c>
      <c r="Q270">
        <v>-701.62605612100003</v>
      </c>
      <c r="R270">
        <v>-701.62791861100004</v>
      </c>
      <c r="S270">
        <v>-701.63039409199996</v>
      </c>
      <c r="T270">
        <v>-701.628676455</v>
      </c>
      <c r="U270" s="8">
        <v>-701.629627379</v>
      </c>
      <c r="V270">
        <v>-701.63064890500004</v>
      </c>
      <c r="W270">
        <v>-701.62943327200003</v>
      </c>
      <c r="X270" s="8">
        <v>-701.62843376399996</v>
      </c>
      <c r="Y270">
        <v>-701.63018759500005</v>
      </c>
      <c r="Z270" s="8">
        <v>-701.62892380200003</v>
      </c>
      <c r="AA270">
        <v>-701.62981875499997</v>
      </c>
      <c r="AB270">
        <v>-701.63078305800002</v>
      </c>
      <c r="AC270">
        <v>-701.62978548599995</v>
      </c>
      <c r="AD270" s="8">
        <v>-701.62865199500004</v>
      </c>
      <c r="AE270">
        <v>-701.63045123400002</v>
      </c>
      <c r="AF270">
        <v>-701.62806670299994</v>
      </c>
      <c r="AG270">
        <v>-701.62906684500001</v>
      </c>
      <c r="AH270">
        <v>-701.62791973799995</v>
      </c>
      <c r="AI270">
        <v>-701.62682832200005</v>
      </c>
      <c r="AJ270" s="8">
        <v>-701.62880672400001</v>
      </c>
      <c r="AK270">
        <v>-701.62997588400003</v>
      </c>
      <c r="AL270" s="8">
        <v>-701.62883462000002</v>
      </c>
      <c r="AM270">
        <v>-701.62773913900003</v>
      </c>
      <c r="AN270">
        <v>-701.62960954300002</v>
      </c>
      <c r="AO270">
        <v>-701.62976386000003</v>
      </c>
      <c r="AP270" s="8">
        <v>-701.62870009200003</v>
      </c>
      <c r="AQ270">
        <v>-701.63060240899995</v>
      </c>
      <c r="AR270" s="8">
        <v>-701.62741988200003</v>
      </c>
      <c r="AS270">
        <v>-399.10454807899998</v>
      </c>
      <c r="AT270" s="8">
        <v>-701.62844969699995</v>
      </c>
    </row>
    <row r="271" spans="1:48" x14ac:dyDescent="0.35">
      <c r="A271" t="s">
        <v>36</v>
      </c>
      <c r="B271">
        <v>-322.12712995099997</v>
      </c>
      <c r="C271">
        <v>-322.12721976699999</v>
      </c>
      <c r="D271">
        <v>-246.55041097700001</v>
      </c>
      <c r="E271">
        <v>-322.12708554800003</v>
      </c>
      <c r="F271">
        <v>-322.127086701</v>
      </c>
      <c r="G271">
        <v>-322.12712685600002</v>
      </c>
      <c r="H271">
        <v>-322.12711756099998</v>
      </c>
      <c r="I271">
        <v>-322.12708068299997</v>
      </c>
      <c r="J271">
        <v>-322.127078235</v>
      </c>
      <c r="K271">
        <v>-509.34207457399998</v>
      </c>
      <c r="L271">
        <v>-509.342001036</v>
      </c>
      <c r="M271">
        <v>-509.34205497900001</v>
      </c>
      <c r="N271">
        <v>-509.34204183000003</v>
      </c>
      <c r="O271">
        <v>-509.342070772</v>
      </c>
      <c r="P271">
        <v>-509.34202037799997</v>
      </c>
      <c r="Q271">
        <v>-509.34209434799999</v>
      </c>
      <c r="R271">
        <v>-509.34204421499999</v>
      </c>
      <c r="S271">
        <v>-548.42373554000005</v>
      </c>
      <c r="T271">
        <v>-548.42813021799998</v>
      </c>
      <c r="U271" s="8">
        <v>-548.42808391200003</v>
      </c>
      <c r="V271">
        <v>-548.426588294</v>
      </c>
      <c r="W271">
        <v>-548.42821094500005</v>
      </c>
      <c r="X271">
        <v>-548.42821224500005</v>
      </c>
      <c r="Y271">
        <v>-548.42817244100002</v>
      </c>
      <c r="Z271">
        <v>-546.382947124</v>
      </c>
      <c r="AA271">
        <v>-546.382870862</v>
      </c>
      <c r="AB271">
        <v>-546.38290987699997</v>
      </c>
      <c r="AC271">
        <v>-546.38288995000005</v>
      </c>
      <c r="AD271">
        <v>-546.38288285199997</v>
      </c>
      <c r="AE271">
        <v>-546.38292545599995</v>
      </c>
      <c r="AF271">
        <v>-545.94517127200004</v>
      </c>
      <c r="AG271">
        <v>-545.94596648200002</v>
      </c>
      <c r="AH271">
        <v>-545.94599755800004</v>
      </c>
      <c r="AI271">
        <v>-545.94623678899995</v>
      </c>
      <c r="AJ271">
        <v>-545.94563700599997</v>
      </c>
      <c r="AK271">
        <v>-494.941098506</v>
      </c>
      <c r="AL271">
        <v>-494.94098622600001</v>
      </c>
      <c r="AM271">
        <v>-494.94055796499998</v>
      </c>
      <c r="AN271">
        <v>-494.94101080399997</v>
      </c>
      <c r="AO271">
        <v>-551.86696751099998</v>
      </c>
      <c r="AP271">
        <v>-551.86700417300005</v>
      </c>
      <c r="AQ271">
        <v>-551.86704671899997</v>
      </c>
      <c r="AR271" s="8">
        <v>-551.86688028000003</v>
      </c>
      <c r="AS271" s="8">
        <v>-551.86653044299999</v>
      </c>
      <c r="AT271" s="8">
        <v>-551.86891853999998</v>
      </c>
    </row>
    <row r="272" spans="1:48" x14ac:dyDescent="0.35">
      <c r="A272" t="s">
        <v>83</v>
      </c>
      <c r="B272">
        <v>-509.34203408399998</v>
      </c>
      <c r="C272">
        <v>-548.42699427399998</v>
      </c>
      <c r="D272">
        <v>-545.70310697100001</v>
      </c>
      <c r="E272">
        <v>-545.94595161300003</v>
      </c>
      <c r="F272">
        <v>-494.94095093499999</v>
      </c>
      <c r="G272">
        <v>-551.86698464100004</v>
      </c>
      <c r="H272">
        <v>-551.86656471799995</v>
      </c>
      <c r="I272">
        <v>-551.86890885000003</v>
      </c>
      <c r="J272">
        <v>-399.104509748</v>
      </c>
      <c r="K272">
        <v>-548.42822575499997</v>
      </c>
      <c r="L272">
        <v>-546.382875539</v>
      </c>
      <c r="M272">
        <v>-545.94591439600003</v>
      </c>
      <c r="N272">
        <v>-494.940984093</v>
      </c>
      <c r="O272">
        <v>-551.86694112500004</v>
      </c>
      <c r="P272">
        <v>-551.86652654600005</v>
      </c>
      <c r="Q272">
        <v>-551.86893192599996</v>
      </c>
      <c r="R272">
        <v>-399.10451279900002</v>
      </c>
      <c r="S272">
        <v>-546.380206294</v>
      </c>
      <c r="T272">
        <v>-545.94591963000005</v>
      </c>
      <c r="U272" s="8">
        <v>-494.94102163399998</v>
      </c>
      <c r="V272" s="8">
        <v>-551.86615821400005</v>
      </c>
      <c r="W272">
        <v>-551.86655334500006</v>
      </c>
      <c r="X272" s="8">
        <v>-551.86893145900001</v>
      </c>
      <c r="Y272">
        <v>-399.10451316899997</v>
      </c>
      <c r="Z272">
        <v>-545.94591745699995</v>
      </c>
      <c r="AA272">
        <v>-494.941079758</v>
      </c>
      <c r="AB272">
        <v>-551.86715718000005</v>
      </c>
      <c r="AC272">
        <v>-551.86661157200001</v>
      </c>
      <c r="AD272" s="8">
        <v>-551.86892493100004</v>
      </c>
      <c r="AE272">
        <v>-399.10454591799999</v>
      </c>
      <c r="AF272">
        <v>-494.94076205099998</v>
      </c>
      <c r="AG272">
        <v>-551.866974089</v>
      </c>
      <c r="AH272" s="8">
        <v>-551.86663839799996</v>
      </c>
      <c r="AI272" s="8">
        <v>-551.86922323399995</v>
      </c>
      <c r="AJ272">
        <v>-399.104631025</v>
      </c>
      <c r="AK272">
        <v>-551.86699395699998</v>
      </c>
      <c r="AL272" s="8">
        <v>-551.866565853</v>
      </c>
      <c r="AM272">
        <v>-551.86976534799999</v>
      </c>
      <c r="AN272">
        <v>-399.10456238900002</v>
      </c>
      <c r="AO272" s="8">
        <v>-551.86654405199999</v>
      </c>
      <c r="AP272" s="8">
        <v>-551.86892533599996</v>
      </c>
      <c r="AQ272">
        <v>-399.104591336</v>
      </c>
      <c r="AR272" s="8">
        <v>-551.86926910499994</v>
      </c>
      <c r="AS272">
        <v>-701.62946983999996</v>
      </c>
      <c r="AT272">
        <v>-399.10457057500003</v>
      </c>
    </row>
    <row r="273" spans="1:48" x14ac:dyDescent="0.35">
      <c r="A273" t="s">
        <v>37</v>
      </c>
      <c r="B273">
        <f>627.5095*(B269-B270-B271-B272)</f>
        <v>-24.675163875052064</v>
      </c>
      <c r="C273">
        <f t="shared" ref="C273" si="57">627.5095*(C269-C270-C271-C272)</f>
        <v>-15.06618118266262</v>
      </c>
      <c r="D273">
        <f>627.5095*(D269-D270-D271-D272)</f>
        <v>-129.91552195366862</v>
      </c>
      <c r="E273">
        <f t="shared" ref="E273:AT273" si="58">627.5095*(E269-E270-E271-E272)</f>
        <v>-14.779115666622697</v>
      </c>
      <c r="F273">
        <f t="shared" si="58"/>
        <v>-13.777607367211392</v>
      </c>
      <c r="G273">
        <f t="shared" si="58"/>
        <v>-1.8302739013789862</v>
      </c>
      <c r="H273">
        <f t="shared" si="58"/>
        <v>-7.0525447575146334</v>
      </c>
      <c r="I273">
        <f t="shared" si="58"/>
        <v>-7.3417776912749062</v>
      </c>
      <c r="J273">
        <f t="shared" si="58"/>
        <v>-0.54581278310746439</v>
      </c>
      <c r="K273">
        <f t="shared" si="58"/>
        <v>-32.427661594285873</v>
      </c>
      <c r="L273">
        <f t="shared" si="58"/>
        <v>-25.36312073775288</v>
      </c>
      <c r="M273">
        <f t="shared" si="58"/>
        <v>-38.711893132500052</v>
      </c>
      <c r="N273">
        <f t="shared" si="58"/>
        <v>-38.306167452732709</v>
      </c>
      <c r="O273">
        <f t="shared" si="58"/>
        <v>-25.85043206517825</v>
      </c>
      <c r="P273">
        <f t="shared" si="58"/>
        <v>-31.106336175437516</v>
      </c>
      <c r="Q273">
        <f t="shared" si="58"/>
        <v>-31.211183600129758</v>
      </c>
      <c r="R273">
        <f t="shared" si="58"/>
        <v>-24.59781077894052</v>
      </c>
      <c r="S273">
        <f t="shared" si="58"/>
        <v>-38.025986343556639</v>
      </c>
      <c r="T273">
        <f t="shared" si="58"/>
        <v>-23.838908319786057</v>
      </c>
      <c r="U273" s="9">
        <f t="shared" si="58"/>
        <v>-23.865507192541589</v>
      </c>
      <c r="V273">
        <f t="shared" si="58"/>
        <v>-18.92702750768866</v>
      </c>
      <c r="W273">
        <f t="shared" si="58"/>
        <v>-16.275047486395355</v>
      </c>
      <c r="X273">
        <f t="shared" si="58"/>
        <v>-16.561420231854285</v>
      </c>
      <c r="Y273">
        <f t="shared" si="58"/>
        <v>-9.8463802039449835</v>
      </c>
      <c r="Z273">
        <f t="shared" si="58"/>
        <v>-15.042015791909307</v>
      </c>
      <c r="AA273">
        <f t="shared" si="58"/>
        <v>-13.541708348225065</v>
      </c>
      <c r="AB273">
        <f t="shared" si="58"/>
        <v>-2.7834909523921278</v>
      </c>
      <c r="AC273">
        <f t="shared" si="58"/>
        <v>-7.2719013708658782</v>
      </c>
      <c r="AD273">
        <f t="shared" si="58"/>
        <v>-7.5517831581439676</v>
      </c>
      <c r="AE273">
        <f t="shared" si="58"/>
        <v>-0.74456010213771684</v>
      </c>
      <c r="AF273">
        <f t="shared" si="58"/>
        <v>-34.328079135147462</v>
      </c>
      <c r="AG273">
        <f t="shared" si="58"/>
        <v>-16.083045894740593</v>
      </c>
      <c r="AH273">
        <f t="shared" si="58"/>
        <v>-21.373510718201093</v>
      </c>
      <c r="AI273">
        <f t="shared" si="58"/>
        <v>-23.504852382624577</v>
      </c>
      <c r="AJ273">
        <f t="shared" si="58"/>
        <v>-25.621153271674867</v>
      </c>
      <c r="AK273">
        <f t="shared" si="58"/>
        <v>-15.011478669518036</v>
      </c>
      <c r="AL273">
        <f t="shared" si="58"/>
        <v>-20.278014045656231</v>
      </c>
      <c r="AM273">
        <f t="shared" si="58"/>
        <v>-28.46148277957472</v>
      </c>
      <c r="AN273">
        <f t="shared" si="58"/>
        <v>-13.796087521950433</v>
      </c>
      <c r="AO273">
        <f t="shared" si="58"/>
        <v>-8.3323892882423003</v>
      </c>
      <c r="AP273">
        <f t="shared" si="58"/>
        <v>-8.63717818243477</v>
      </c>
      <c r="AQ273">
        <f t="shared" si="58"/>
        <v>-1.8511567901232222</v>
      </c>
      <c r="AR273">
        <f t="shared" si="58"/>
        <v>-15.150967756137018</v>
      </c>
      <c r="AS273">
        <f t="shared" si="58"/>
        <v>-7.0391806876998366</v>
      </c>
      <c r="AT273">
        <f t="shared" si="58"/>
        <v>-7.3486495478317924</v>
      </c>
    </row>
    <row r="275" spans="1:48" x14ac:dyDescent="0.35">
      <c r="A275" t="s">
        <v>84</v>
      </c>
      <c r="B275" s="7">
        <f>B273-$B266-C266-'S4. PAIRS'!CO$8</f>
        <v>-8.9203612860356427E-2</v>
      </c>
      <c r="C275" s="7">
        <f>C273-$B266-D266-'S4. PAIRS'!CO$9</f>
        <v>-6.278295298700165E-2</v>
      </c>
      <c r="D275" s="7">
        <f>D273-$B266-E266-'S4. PAIRS'!CO$10</f>
        <v>1.0166281477097527E-2</v>
      </c>
      <c r="E275" s="7">
        <f>E273-$B266-F266-'S4. PAIRS'!CO$11</f>
        <v>1.7376365573206529E-2</v>
      </c>
      <c r="F275" s="7">
        <f>F273-$B266-G266-'S4. PAIRS'!CO$12</f>
        <v>-2.3009518386070911E-2</v>
      </c>
      <c r="G275" s="7">
        <f>G273-$B266-H266-'S4. PAIRS'!CO$13</f>
        <v>-4.6372946746510392E-4</v>
      </c>
      <c r="H275" s="7">
        <f>H273-$B266-I266-'S4. PAIRS'!CO$14</f>
        <v>-3.3327657089992392E-2</v>
      </c>
      <c r="I275" s="7">
        <f>I273-$B266-J266-'S4. PAIRS'!CO$15</f>
        <v>-1.0798183495536143E-2</v>
      </c>
      <c r="J275" s="7">
        <f>J273-$B266-K266-'S4. PAIRS'!CO$16</f>
        <v>-4.5933695098546055E-3</v>
      </c>
      <c r="K275" s="7">
        <f>K273-$C266-D266-'S4. PAIRS'!CO$17</f>
        <v>0.66708777923360485</v>
      </c>
      <c r="L275" s="7">
        <f>L273-$C266-E266-'S4. PAIRS'!CO$18</f>
        <v>-0.12310042111171071</v>
      </c>
      <c r="M275" s="7">
        <f>M273-$C266-F266-'S4. PAIRS'!CO$19</f>
        <v>6.9957269277218986E-2</v>
      </c>
      <c r="N275" s="7">
        <f>N273-$C266-G266-'S4. PAIRS'!CO$20</f>
        <v>-0.10759717134811453</v>
      </c>
      <c r="O275" s="7">
        <f>O273-$C266-H266-'S4. PAIRS'!CO$21</f>
        <v>-2.5564109261413798E-2</v>
      </c>
      <c r="P275" s="7">
        <f>P273-$C266-I266-'S4. PAIRS'!CO$22</f>
        <v>7.1460154330810793E-2</v>
      </c>
      <c r="Q275" s="7">
        <f>Q273-$C266-J266-'S4. PAIRS'!CO$23</f>
        <v>0.10826860676039696</v>
      </c>
      <c r="R275" s="7">
        <f>R273-$C266-K266-'S4. PAIRS'!CO$24</f>
        <v>-3.8150067463681984E-2</v>
      </c>
      <c r="S275" s="7">
        <f>S273-$D266-E266-'S4. PAIRS'!CO$25</f>
        <v>-0.52758927985764359</v>
      </c>
      <c r="T275" s="7">
        <f>T273-$D266-F266-'S4. PAIRS'!CO$26</f>
        <v>0.15992769869855286</v>
      </c>
      <c r="U275" s="7">
        <f>U273-$D266-G266-'S4. PAIRS'!CO$27</f>
        <v>-0.33396557596435117</v>
      </c>
      <c r="V275" s="7">
        <f>V273-$D266-H266-'S4. PAIRS'!CO$28</f>
        <v>-4.4186708791356999E-2</v>
      </c>
      <c r="W275" s="7">
        <f>W273-$D266-I266-'S4. PAIRS'!CO$29</f>
        <v>-4.3453777884402911E-2</v>
      </c>
      <c r="X275" s="7">
        <f>X273-$D266-J266-'S4. PAIRS'!CO$30</f>
        <v>1.8894938555093901E-2</v>
      </c>
      <c r="Y275" s="7">
        <f>Y273-$D266-K266-'S4. PAIRS'!CO$31</f>
        <v>-4.8327016703460055E-2</v>
      </c>
      <c r="Z275" s="7">
        <f>Z273-$E266-F266-'S4. PAIRS'!CO$32</f>
        <v>-1.8131887153974516E-2</v>
      </c>
      <c r="AA275" s="7">
        <f>AA273-$E266-G266-'S4. PAIRS'!CO$33</f>
        <v>3.0704667475076053E-2</v>
      </c>
      <c r="AB275" s="7">
        <f>AB273-$E266-H266-'S4. PAIRS'!CO$34</f>
        <v>4.3532216527117806E-2</v>
      </c>
      <c r="AC275" s="7">
        <f>AC273-$E266-I266-'S4. PAIRS'!CO$35</f>
        <v>6.0567217046761726E-3</v>
      </c>
      <c r="AD275" s="7">
        <f>AD273-$E266-J266-'S4. PAIRS'!CO$36</f>
        <v>2.8683459099100831E-3</v>
      </c>
      <c r="AE275" s="7">
        <f>AE273-$E266-K266-'S4. PAIRS'!CO$37</f>
        <v>-4.52246111552463E-3</v>
      </c>
      <c r="AF275" s="7">
        <f>AF273-$F266-G266-'S4. PAIRS'!CO$38</f>
        <v>-1.2473081633097172</v>
      </c>
      <c r="AG275" s="7">
        <f>AG273-$F266-H266-'S4. PAIRS'!CO$39</f>
        <v>-5.15185344354116E-4</v>
      </c>
      <c r="AH275" s="7">
        <f>AH273-$F266-I266-'S4. PAIRS'!CO$40</f>
        <v>-3.4994949820076213E-2</v>
      </c>
      <c r="AI275" s="7">
        <f>AI273-$F266-J266-'S4. PAIRS'!CO$41</f>
        <v>0.16066313968830226</v>
      </c>
      <c r="AJ275" s="7">
        <f>AJ273-$F266-K266-'S4. PAIRS'!CO$42</f>
        <v>-0.16116012741393604</v>
      </c>
      <c r="AK275" s="7">
        <f>AK273-$G266-H266-'S4. PAIRS'!CO$43</f>
        <v>5.6824122906187088E-2</v>
      </c>
      <c r="AL275" s="7">
        <f>AL273-$G266-I266-'S4. PAIRS'!CO$44</f>
        <v>-2.6171538703857068E-2</v>
      </c>
      <c r="AM275" s="7">
        <f>AM273-$G266-J266-'S4. PAIRS'!CO$45</f>
        <v>-0.11070208858426422</v>
      </c>
      <c r="AN275" s="7">
        <f>AN273-$G266-K266-'S4. PAIRS'!CO$46</f>
        <v>-1.9577041373376382E-2</v>
      </c>
      <c r="AO275" s="7">
        <f>AO273-$H266-I266-'S4. PAIRS'!CO$47</f>
        <v>-1.6982289423002676E-2</v>
      </c>
      <c r="AP275" s="7">
        <f>AP273-$H266-J266-'S4. PAIRS'!CO$48</f>
        <v>-1.2394567403254335E-2</v>
      </c>
      <c r="AQ275" s="7">
        <f>AQ273-$H266-K266-'S4. PAIRS'!CO$49</f>
        <v>-5.329438145146935E-3</v>
      </c>
      <c r="AR275" s="7">
        <f>AR273-$I266-J266-'S4. PAIRS'!CO$50</f>
        <v>0.29774823772440095</v>
      </c>
      <c r="AS275" s="7">
        <f>AS273-$I266-K266-'S4. PAIRS'!CO$51</f>
        <v>-7.98317597110813E-3</v>
      </c>
      <c r="AT275" s="7">
        <f>AT273-J266-K266-'S4. PAIRS'!CO$52</f>
        <v>-8.5341292640609152E-3</v>
      </c>
      <c r="AV275" s="7">
        <f>SUM(B275:AT275)</f>
        <v>-1.4688836493664137</v>
      </c>
    </row>
    <row r="277" spans="1:48" x14ac:dyDescent="0.35">
      <c r="A277" s="30" t="s">
        <v>129</v>
      </c>
      <c r="B277" s="30"/>
      <c r="C277" s="30"/>
      <c r="D277" s="30"/>
      <c r="E277" s="30"/>
    </row>
    <row r="279" spans="1:48" x14ac:dyDescent="0.35">
      <c r="B279" t="s">
        <v>24</v>
      </c>
      <c r="C279" t="s">
        <v>25</v>
      </c>
      <c r="D279" t="s">
        <v>26</v>
      </c>
      <c r="E279" t="s">
        <v>27</v>
      </c>
      <c r="F279" t="s">
        <v>28</v>
      </c>
      <c r="G279" t="s">
        <v>29</v>
      </c>
      <c r="H279" t="s">
        <v>30</v>
      </c>
      <c r="I279" t="s">
        <v>31</v>
      </c>
      <c r="J279" t="s">
        <v>32</v>
      </c>
      <c r="K279" t="s">
        <v>33</v>
      </c>
      <c r="M279" t="s">
        <v>34</v>
      </c>
    </row>
    <row r="280" spans="1:48" x14ac:dyDescent="0.35">
      <c r="A280" t="s">
        <v>34</v>
      </c>
      <c r="B280">
        <v>-1028.7220539699999</v>
      </c>
      <c r="C280">
        <v>-1216.84072846</v>
      </c>
      <c r="D280">
        <v>-1256.1053819700001</v>
      </c>
      <c r="E280">
        <v>-1254.1179548800001</v>
      </c>
      <c r="F280">
        <v>-1253.6856794299999</v>
      </c>
      <c r="G280">
        <v>-1202.41086804</v>
      </c>
      <c r="H280">
        <v>-1259.67912301</v>
      </c>
      <c r="I280">
        <v>-1259.6792740400001</v>
      </c>
      <c r="J280">
        <v>-1259.67912073</v>
      </c>
      <c r="K280">
        <v>-1106.09486685</v>
      </c>
    </row>
    <row r="281" spans="1:48" x14ac:dyDescent="0.35">
      <c r="A281" t="s">
        <v>35</v>
      </c>
      <c r="B281">
        <v>-705.05164577400001</v>
      </c>
      <c r="C281">
        <v>-705.04917790000002</v>
      </c>
      <c r="D281">
        <v>-705.05164865200004</v>
      </c>
      <c r="E281">
        <v>-705.05193110000005</v>
      </c>
      <c r="F281">
        <v>-705.05022456799998</v>
      </c>
      <c r="G281">
        <v>-705.05102688600005</v>
      </c>
      <c r="H281">
        <v>-705.05212081399998</v>
      </c>
      <c r="I281" s="5">
        <v>-705.05087964500001</v>
      </c>
      <c r="J281">
        <v>-705.04983971599995</v>
      </c>
      <c r="K281">
        <v>-705.05173488399998</v>
      </c>
    </row>
    <row r="282" spans="1:48" x14ac:dyDescent="0.35">
      <c r="A282" t="s">
        <v>36</v>
      </c>
      <c r="B282">
        <v>-323.66947280699998</v>
      </c>
      <c r="C282">
        <v>-511.75923839799998</v>
      </c>
      <c r="D282">
        <v>-551.04352612000002</v>
      </c>
      <c r="E282">
        <v>-549.06452439099996</v>
      </c>
      <c r="F282">
        <v>-548.61808119499995</v>
      </c>
      <c r="G282">
        <v>-497.34218050200002</v>
      </c>
      <c r="H282">
        <v>-554.62379796200003</v>
      </c>
      <c r="I282">
        <v>-554.62203876499996</v>
      </c>
      <c r="J282" s="5">
        <v>-554.622707687</v>
      </c>
      <c r="K282">
        <v>-401.042077436</v>
      </c>
    </row>
    <row r="283" spans="1:48" x14ac:dyDescent="0.35">
      <c r="A283" t="s">
        <v>37</v>
      </c>
      <c r="B283">
        <f t="shared" ref="B283:F283" si="59">627.5095*(B280-B281-B282)</f>
        <v>-0.58696548366338874</v>
      </c>
      <c r="C283">
        <f t="shared" si="59"/>
        <v>-20.276188620563648</v>
      </c>
      <c r="D283">
        <f t="shared" si="59"/>
        <v>-6.40511371337419</v>
      </c>
      <c r="E283">
        <f t="shared" si="59"/>
        <v>-0.94088084173292252</v>
      </c>
      <c r="F283">
        <f t="shared" si="59"/>
        <v>-10.902141092346103</v>
      </c>
      <c r="G283">
        <f>627.5095*(G280-G281-G282)</f>
        <v>-11.082226906133807</v>
      </c>
      <c r="H283">
        <f t="shared" ref="H283:K283" si="60">627.5095*(H280-H281-H282)</f>
        <v>-2.0106872752285909</v>
      </c>
      <c r="I283">
        <f t="shared" si="60"/>
        <v>-3.9882182035751854</v>
      </c>
      <c r="J283">
        <f t="shared" si="60"/>
        <v>-4.1248251391499142</v>
      </c>
      <c r="K283">
        <f t="shared" si="60"/>
        <v>-0.66172759305575968</v>
      </c>
      <c r="M283" s="6">
        <f>SUM(B283:K283)</f>
        <v>-60.978974868823506</v>
      </c>
    </row>
    <row r="285" spans="1:48" x14ac:dyDescent="0.35">
      <c r="B285" t="s">
        <v>38</v>
      </c>
      <c r="C285" t="s">
        <v>39</v>
      </c>
      <c r="D285" t="s">
        <v>40</v>
      </c>
      <c r="E285" t="s">
        <v>41</v>
      </c>
      <c r="F285" t="s">
        <v>42</v>
      </c>
      <c r="G285" t="s">
        <v>43</v>
      </c>
      <c r="H285" t="s">
        <v>44</v>
      </c>
      <c r="I285" t="s">
        <v>45</v>
      </c>
      <c r="J285" t="s">
        <v>46</v>
      </c>
      <c r="K285" t="s">
        <v>47</v>
      </c>
      <c r="L285" t="s">
        <v>48</v>
      </c>
      <c r="M285" t="s">
        <v>49</v>
      </c>
      <c r="N285" t="s">
        <v>50</v>
      </c>
      <c r="O285" t="s">
        <v>51</v>
      </c>
      <c r="P285" t="s">
        <v>52</v>
      </c>
      <c r="Q285" t="s">
        <v>53</v>
      </c>
      <c r="R285" t="s">
        <v>54</v>
      </c>
      <c r="S285" t="s">
        <v>55</v>
      </c>
      <c r="T285" t="s">
        <v>56</v>
      </c>
      <c r="U285" t="s">
        <v>57</v>
      </c>
      <c r="V285" t="s">
        <v>58</v>
      </c>
      <c r="W285" t="s">
        <v>59</v>
      </c>
      <c r="X285" t="s">
        <v>60</v>
      </c>
      <c r="Y285" t="s">
        <v>61</v>
      </c>
      <c r="Z285" t="s">
        <v>62</v>
      </c>
      <c r="AA285" t="s">
        <v>63</v>
      </c>
      <c r="AB285" t="s">
        <v>64</v>
      </c>
      <c r="AC285" t="s">
        <v>65</v>
      </c>
      <c r="AD285" t="s">
        <v>66</v>
      </c>
      <c r="AE285" t="s">
        <v>67</v>
      </c>
      <c r="AF285" t="s">
        <v>68</v>
      </c>
      <c r="AG285" t="s">
        <v>69</v>
      </c>
      <c r="AH285" t="s">
        <v>70</v>
      </c>
      <c r="AI285" t="s">
        <v>71</v>
      </c>
      <c r="AJ285" t="s">
        <v>72</v>
      </c>
      <c r="AK285" t="s">
        <v>73</v>
      </c>
      <c r="AL285" t="s">
        <v>74</v>
      </c>
      <c r="AM285" t="s">
        <v>75</v>
      </c>
      <c r="AN285" t="s">
        <v>76</v>
      </c>
      <c r="AO285" t="s">
        <v>77</v>
      </c>
      <c r="AP285" t="s">
        <v>78</v>
      </c>
      <c r="AQ285" t="s">
        <v>79</v>
      </c>
      <c r="AR285" t="s">
        <v>80</v>
      </c>
      <c r="AS285" t="s">
        <v>81</v>
      </c>
      <c r="AT285" t="s">
        <v>82</v>
      </c>
    </row>
    <row r="286" spans="1:48" x14ac:dyDescent="0.35">
      <c r="A286" t="s">
        <v>34</v>
      </c>
      <c r="B286">
        <v>-1540.5116126800001</v>
      </c>
      <c r="C286">
        <v>-1579.7766466400001</v>
      </c>
      <c r="D286">
        <v>-1501.3944552299999</v>
      </c>
      <c r="E286">
        <v>-1577.35619832</v>
      </c>
      <c r="F286">
        <v>-1526.0813771000001</v>
      </c>
      <c r="G286">
        <v>-1583.34988877</v>
      </c>
      <c r="H286">
        <v>-1583.34999511</v>
      </c>
      <c r="I286">
        <v>-1583.3496110999999</v>
      </c>
      <c r="J286">
        <v>-1429.76534173</v>
      </c>
      <c r="K286">
        <v>-1767.89258496</v>
      </c>
      <c r="L286">
        <v>-1765.9079166900001</v>
      </c>
      <c r="M286">
        <v>-1765.4746978799999</v>
      </c>
      <c r="N286">
        <v>-1714.20076204</v>
      </c>
      <c r="O286" s="7">
        <v>-1771.46833788</v>
      </c>
      <c r="P286" s="7">
        <v>-1771.46895438</v>
      </c>
      <c r="Q286" s="7">
        <v>-1771.4682801599999</v>
      </c>
      <c r="R286">
        <v>-1617.8841145399999</v>
      </c>
      <c r="S286">
        <v>-1805.2020964200001</v>
      </c>
      <c r="T286">
        <v>-1804.73909987</v>
      </c>
      <c r="U286" s="7">
        <v>-1753.46592889</v>
      </c>
      <c r="V286">
        <v>-1810.7376975300001</v>
      </c>
      <c r="W286">
        <v>-1810.73309881</v>
      </c>
      <c r="X286">
        <v>-1810.7330509999999</v>
      </c>
      <c r="Y286">
        <v>-1657.1487238899999</v>
      </c>
      <c r="Z286" s="7">
        <v>-1802.7521536700001</v>
      </c>
      <c r="AA286">
        <v>-1751.4765924799999</v>
      </c>
      <c r="AB286">
        <v>-1808.7478236500001</v>
      </c>
      <c r="AC286">
        <v>-1808.7460352000001</v>
      </c>
      <c r="AD286">
        <v>-1808.7456416</v>
      </c>
      <c r="AE286">
        <v>-1655.1614550100001</v>
      </c>
      <c r="AF286">
        <v>-1751.0535839500001</v>
      </c>
      <c r="AG286">
        <v>-1808.31330342</v>
      </c>
      <c r="AH286">
        <v>-1808.3140189400001</v>
      </c>
      <c r="AI286">
        <v>-1808.31573454</v>
      </c>
      <c r="AJ286" s="7">
        <v>-1654.7411420400001</v>
      </c>
      <c r="AK286">
        <v>-1757.0385812699999</v>
      </c>
      <c r="AL286">
        <v>-1757.0386856800001</v>
      </c>
      <c r="AM286">
        <v>-1757.0501938299999</v>
      </c>
      <c r="AN286">
        <v>-1603.45435619</v>
      </c>
      <c r="AO286">
        <v>-1814.3067704099999</v>
      </c>
      <c r="AP286">
        <v>-1814.30679592</v>
      </c>
      <c r="AQ286">
        <v>-1660.7229153999999</v>
      </c>
      <c r="AR286" s="7">
        <v>-1814.30938941</v>
      </c>
      <c r="AS286">
        <v>-1660.7226071</v>
      </c>
      <c r="AT286">
        <v>-1660.7226948499999</v>
      </c>
    </row>
    <row r="287" spans="1:48" x14ac:dyDescent="0.35">
      <c r="A287" t="s">
        <v>35</v>
      </c>
      <c r="B287">
        <v>-705.04928763500004</v>
      </c>
      <c r="C287">
        <v>-705.05171033500005</v>
      </c>
      <c r="D287">
        <v>-705.05200991499999</v>
      </c>
      <c r="E287">
        <v>-705.05032608099998</v>
      </c>
      <c r="F287">
        <v>-705.05115544099999</v>
      </c>
      <c r="G287">
        <v>-705.05219122400001</v>
      </c>
      <c r="H287">
        <v>-705.05096078899999</v>
      </c>
      <c r="I287">
        <v>-705.04989208300003</v>
      </c>
      <c r="J287">
        <v>-705.05179398400003</v>
      </c>
      <c r="K287">
        <v>-705.04933153499996</v>
      </c>
      <c r="L287">
        <v>-705.04947521600002</v>
      </c>
      <c r="M287">
        <v>-705.04787159600005</v>
      </c>
      <c r="N287">
        <v>-705.04860920800002</v>
      </c>
      <c r="O287">
        <v>-705.04977787300004</v>
      </c>
      <c r="P287">
        <v>-705.04847851299996</v>
      </c>
      <c r="Q287">
        <v>-705.04755319499998</v>
      </c>
      <c r="R287">
        <v>-705.04940460800003</v>
      </c>
      <c r="S287">
        <v>-705.05192139099995</v>
      </c>
      <c r="T287">
        <v>-705.05023509800003</v>
      </c>
      <c r="U287" s="8">
        <v>-705.05109478400004</v>
      </c>
      <c r="V287">
        <v>-705.052205147</v>
      </c>
      <c r="W287">
        <v>-705.05082930799995</v>
      </c>
      <c r="X287" s="8">
        <v>-705.04999965800005</v>
      </c>
      <c r="Y287">
        <v>-705.05171882299999</v>
      </c>
      <c r="Z287" s="8">
        <v>-705.05054788500001</v>
      </c>
      <c r="AA287">
        <v>-705.05134809499998</v>
      </c>
      <c r="AB287">
        <v>-705.05240462999996</v>
      </c>
      <c r="AC287">
        <v>-705.05125991800003</v>
      </c>
      <c r="AD287" s="8">
        <v>-705.05028304400003</v>
      </c>
      <c r="AE287">
        <v>-705.05205345499996</v>
      </c>
      <c r="AF287">
        <v>-705.04964301200005</v>
      </c>
      <c r="AG287">
        <v>-705.05072412100003</v>
      </c>
      <c r="AH287">
        <v>-705.04941442500001</v>
      </c>
      <c r="AI287">
        <v>-705.04844761100003</v>
      </c>
      <c r="AJ287" s="8">
        <v>-705.05042409099997</v>
      </c>
      <c r="AK287">
        <v>-705.05153518400004</v>
      </c>
      <c r="AL287" s="8">
        <v>-705.05024299800004</v>
      </c>
      <c r="AM287">
        <v>-705.04930196700002</v>
      </c>
      <c r="AN287">
        <v>-705.05114394400005</v>
      </c>
      <c r="AO287">
        <v>-705.05126298300002</v>
      </c>
      <c r="AP287" s="8">
        <v>-705.05034127299996</v>
      </c>
      <c r="AQ287">
        <v>-705.05222780099996</v>
      </c>
      <c r="AR287" s="8">
        <v>-705.04893506200006</v>
      </c>
      <c r="AS287">
        <v>-401.04212444699999</v>
      </c>
      <c r="AT287" s="8">
        <v>-705.05007981400001</v>
      </c>
    </row>
    <row r="288" spans="1:48" x14ac:dyDescent="0.35">
      <c r="A288" t="s">
        <v>36</v>
      </c>
      <c r="B288">
        <v>-323.66951818299998</v>
      </c>
      <c r="C288">
        <v>-323.66962880400001</v>
      </c>
      <c r="D288">
        <v>-247.767979274</v>
      </c>
      <c r="E288">
        <v>-323.66947646300002</v>
      </c>
      <c r="F288">
        <v>-323.669474079</v>
      </c>
      <c r="G288">
        <v>-323.66951808599998</v>
      </c>
      <c r="H288">
        <v>-323.66951130199999</v>
      </c>
      <c r="I288">
        <v>-323.66946953199999</v>
      </c>
      <c r="J288">
        <v>-323.669466333</v>
      </c>
      <c r="K288">
        <v>-511.75923107599999</v>
      </c>
      <c r="L288">
        <v>-511.75915113799999</v>
      </c>
      <c r="M288">
        <v>-511.75920992499999</v>
      </c>
      <c r="N288">
        <v>-511.759189752</v>
      </c>
      <c r="O288">
        <v>-511.75922954999999</v>
      </c>
      <c r="P288">
        <v>-511.75916904799999</v>
      </c>
      <c r="Q288">
        <v>-511.759248963</v>
      </c>
      <c r="R288">
        <v>-511.75919555000002</v>
      </c>
      <c r="S288">
        <v>-551.03877041999999</v>
      </c>
      <c r="T288">
        <v>-551.04351279100001</v>
      </c>
      <c r="U288" s="8">
        <v>-551.04345471600004</v>
      </c>
      <c r="V288">
        <v>-551.04192501499995</v>
      </c>
      <c r="W288">
        <v>-551.04358620200003</v>
      </c>
      <c r="X288">
        <v>-551.04359365200003</v>
      </c>
      <c r="Y288">
        <v>-551.043549235</v>
      </c>
      <c r="Z288">
        <v>-549.06457277300001</v>
      </c>
      <c r="AA288">
        <v>-549.06448666899996</v>
      </c>
      <c r="AB288">
        <v>-549.06450421199997</v>
      </c>
      <c r="AC288">
        <v>-549.06450412000004</v>
      </c>
      <c r="AD288">
        <v>-549.06449936599995</v>
      </c>
      <c r="AE288">
        <v>-549.06455330100005</v>
      </c>
      <c r="AF288">
        <v>-548.61729385399997</v>
      </c>
      <c r="AG288">
        <v>-548.61813243400002</v>
      </c>
      <c r="AH288">
        <v>-548.61816728099996</v>
      </c>
      <c r="AI288">
        <v>-548.61843063200001</v>
      </c>
      <c r="AJ288">
        <v>-548.61782901100003</v>
      </c>
      <c r="AK288">
        <v>-497.342275212</v>
      </c>
      <c r="AL288">
        <v>-497.34215295600001</v>
      </c>
      <c r="AM288">
        <v>-497.34170565400001</v>
      </c>
      <c r="AN288">
        <v>-497.342179165</v>
      </c>
      <c r="AO288">
        <v>-554.62382507999996</v>
      </c>
      <c r="AP288">
        <v>-554.62385994800002</v>
      </c>
      <c r="AQ288">
        <v>-554.62391090999995</v>
      </c>
      <c r="AR288" s="8">
        <v>-554.62241750700002</v>
      </c>
      <c r="AS288" s="8">
        <v>-554.62204231199996</v>
      </c>
      <c r="AT288" s="8">
        <v>-554.62272992099997</v>
      </c>
    </row>
    <row r="289" spans="1:48" x14ac:dyDescent="0.35">
      <c r="A289" t="s">
        <v>83</v>
      </c>
      <c r="B289">
        <v>-511.75918812399999</v>
      </c>
      <c r="C289">
        <v>-551.04230515799998</v>
      </c>
      <c r="D289">
        <v>-548.40473077499996</v>
      </c>
      <c r="E289">
        <v>-548.61811664499999</v>
      </c>
      <c r="F289">
        <v>-497.34211759300001</v>
      </c>
      <c r="G289">
        <v>-554.62383813600002</v>
      </c>
      <c r="H289">
        <v>-554.62208343899999</v>
      </c>
      <c r="I289">
        <v>-554.62271189299997</v>
      </c>
      <c r="J289">
        <v>-401.04208359</v>
      </c>
      <c r="K289">
        <v>-551.04361212100002</v>
      </c>
      <c r="L289">
        <v>-549.06449355699999</v>
      </c>
      <c r="M289">
        <v>-548.61807966000003</v>
      </c>
      <c r="N289">
        <v>-497.34215019200002</v>
      </c>
      <c r="O289">
        <v>-554.62380048700004</v>
      </c>
      <c r="P289">
        <v>-554.62203103399997</v>
      </c>
      <c r="Q289">
        <v>-554.62274576200002</v>
      </c>
      <c r="R289">
        <v>-401.04208585800001</v>
      </c>
      <c r="S289">
        <v>-549.06178214800002</v>
      </c>
      <c r="T289">
        <v>-548.61808278399997</v>
      </c>
      <c r="U289" s="8">
        <v>-497.34219221900003</v>
      </c>
      <c r="V289" s="8">
        <v>-554.62295305800001</v>
      </c>
      <c r="W289">
        <v>-554.62206149500003</v>
      </c>
      <c r="X289" s="8">
        <v>-554.62273822999998</v>
      </c>
      <c r="Y289">
        <v>-401.04208719399998</v>
      </c>
      <c r="Z289">
        <v>-548.61808231700002</v>
      </c>
      <c r="AA289">
        <v>-497.34225161400002</v>
      </c>
      <c r="AB289">
        <v>-554.62404630100002</v>
      </c>
      <c r="AC289">
        <v>-554.62212602099999</v>
      </c>
      <c r="AD289" s="8">
        <v>-554.62273052499995</v>
      </c>
      <c r="AE289">
        <v>-401.04212664099998</v>
      </c>
      <c r="AF289">
        <v>-497.34196554900001</v>
      </c>
      <c r="AG289">
        <v>-554.62383248000003</v>
      </c>
      <c r="AH289" s="8">
        <v>-554.62215964500001</v>
      </c>
      <c r="AI289" s="8">
        <v>-554.62303184500001</v>
      </c>
      <c r="AJ289">
        <v>-401.04222106899999</v>
      </c>
      <c r="AK289">
        <v>-554.62384743799998</v>
      </c>
      <c r="AL289" s="8">
        <v>-554.62208137599998</v>
      </c>
      <c r="AM289">
        <v>-554.62358820199995</v>
      </c>
      <c r="AN289">
        <v>-401.04214117499998</v>
      </c>
      <c r="AO289" s="8">
        <v>-554.62205162700002</v>
      </c>
      <c r="AP289" s="8">
        <v>-554.62273189200005</v>
      </c>
      <c r="AQ289">
        <v>-401.042176832</v>
      </c>
      <c r="AR289" s="8">
        <v>-554.62307609799996</v>
      </c>
      <c r="AS289">
        <v>-705.05094017900001</v>
      </c>
      <c r="AT289">
        <v>-401.04214770300001</v>
      </c>
    </row>
    <row r="290" spans="1:48" x14ac:dyDescent="0.35">
      <c r="A290" t="s">
        <v>37</v>
      </c>
      <c r="B290">
        <f>627.5095*(B286-B287-B288-B289)</f>
        <v>-21.096077473065293</v>
      </c>
      <c r="C290">
        <f t="shared" ref="C290" si="61">627.5095*(C286-C287-C288-C289)</f>
        <v>-8.1590937547831093</v>
      </c>
      <c r="D290">
        <f>627.5095*(D286-D287-D288-D289)</f>
        <v>-106.51049190001139</v>
      </c>
      <c r="E290">
        <f t="shared" ref="E290:AT290" si="62">627.5095*(E286-E287-E288-E289)</f>
        <v>-11.470328354235516</v>
      </c>
      <c r="F290">
        <f t="shared" si="62"/>
        <v>-11.690493827410332</v>
      </c>
      <c r="G290">
        <f t="shared" si="62"/>
        <v>-2.7242220525391825</v>
      </c>
      <c r="H290">
        <f t="shared" si="62"/>
        <v>-4.6684071260700541</v>
      </c>
      <c r="I290">
        <f t="shared" si="62"/>
        <v>-4.7299105870918368</v>
      </c>
      <c r="J290">
        <f t="shared" si="62"/>
        <v>-1.2536529118251594</v>
      </c>
      <c r="K290">
        <f t="shared" si="62"/>
        <v>-25.357801967192085</v>
      </c>
      <c r="L290">
        <f t="shared" si="62"/>
        <v>-21.835309391956581</v>
      </c>
      <c r="M290">
        <f t="shared" si="62"/>
        <v>-31.084749220989401</v>
      </c>
      <c r="N290">
        <f t="shared" si="62"/>
        <v>-31.885569942397719</v>
      </c>
      <c r="O290">
        <f t="shared" si="62"/>
        <v>-22.295393709696484</v>
      </c>
      <c r="P290">
        <f t="shared" si="62"/>
        <v>-24.645928207511602</v>
      </c>
      <c r="Q290">
        <f t="shared" si="62"/>
        <v>-24.304848556316699</v>
      </c>
      <c r="R290">
        <f t="shared" si="62"/>
        <v>-20.976716380898623</v>
      </c>
      <c r="S290">
        <f t="shared" si="62"/>
        <v>-31.138565690958785</v>
      </c>
      <c r="T290">
        <f t="shared" si="62"/>
        <v>-17.111680174877542</v>
      </c>
      <c r="U290" s="9">
        <f t="shared" si="62"/>
        <v>-18.31522708054662</v>
      </c>
      <c r="V290">
        <f t="shared" si="62"/>
        <v>-12.93567536104255</v>
      </c>
      <c r="W290">
        <f t="shared" si="62"/>
        <v>-10.430340544647354</v>
      </c>
      <c r="X290">
        <f t="shared" si="62"/>
        <v>-10.491619984863881</v>
      </c>
      <c r="Y290">
        <f t="shared" si="62"/>
        <v>-7.1339283470389763</v>
      </c>
      <c r="Z290">
        <f t="shared" si="62"/>
        <v>-11.891741144138738</v>
      </c>
      <c r="AA290">
        <f t="shared" si="62"/>
        <v>-11.612754813006845</v>
      </c>
      <c r="AB290">
        <f t="shared" si="62"/>
        <v>-4.3100533934101826</v>
      </c>
      <c r="AC290">
        <f t="shared" si="62"/>
        <v>-5.1111533564108189</v>
      </c>
      <c r="AD290">
        <f t="shared" si="62"/>
        <v>-5.1008145098627011</v>
      </c>
      <c r="AE290">
        <f t="shared" si="62"/>
        <v>-1.7078380128626953</v>
      </c>
      <c r="AF290">
        <f t="shared" si="62"/>
        <v>-28.038087687186476</v>
      </c>
      <c r="AG290">
        <f t="shared" si="62"/>
        <v>-12.935722424114035</v>
      </c>
      <c r="AH290">
        <f t="shared" si="62"/>
        <v>-15.23441773460023</v>
      </c>
      <c r="AI290">
        <f t="shared" si="62"/>
        <v>-16.20508896225509</v>
      </c>
      <c r="AJ290">
        <f t="shared" si="62"/>
        <v>-19.244379142334754</v>
      </c>
      <c r="AK290">
        <f t="shared" si="62"/>
        <v>-13.129654862483935</v>
      </c>
      <c r="AL290">
        <f t="shared" si="62"/>
        <v>-15.190969604241602</v>
      </c>
      <c r="AM290">
        <f t="shared" si="62"/>
        <v>-22.338087573551409</v>
      </c>
      <c r="AN290">
        <f t="shared" si="62"/>
        <v>-11.854850488084924</v>
      </c>
      <c r="AO290">
        <f t="shared" si="62"/>
        <v>-6.0433682917801441</v>
      </c>
      <c r="AP290">
        <f t="shared" si="62"/>
        <v>-6.1890050891604922</v>
      </c>
      <c r="AQ290">
        <f t="shared" si="62"/>
        <v>-2.8864539661518709</v>
      </c>
      <c r="AR290">
        <f t="shared" si="62"/>
        <v>-9.3880083595337318</v>
      </c>
      <c r="AS290">
        <f t="shared" si="62"/>
        <v>-4.7064229066367638</v>
      </c>
      <c r="AT290">
        <f t="shared" si="62"/>
        <v>-4.8552995353677399</v>
      </c>
    </row>
    <row r="292" spans="1:48" x14ac:dyDescent="0.35">
      <c r="A292" t="s">
        <v>84</v>
      </c>
      <c r="B292" s="7">
        <f>B290-$B283-C283-'S4. PAIRS'!CU$8</f>
        <v>-0.1180439496372544</v>
      </c>
      <c r="C292" s="7">
        <f>C290-$B283-D283-'S4. PAIRS'!CU$9</f>
        <v>-0.16393748448117496</v>
      </c>
      <c r="D292" s="7">
        <f>D290-$B283-E283-'S4. PAIRS'!CU$10</f>
        <v>2.9241942676108579E-2</v>
      </c>
      <c r="E292" s="7">
        <f>E290-$B283-F283-'S4. PAIRS'!CU$11</f>
        <v>1.8144437175582638E-2</v>
      </c>
      <c r="F292" s="7">
        <f>F290-$B283-G283-'S4. PAIRS'!CU$12</f>
        <v>-2.6312100950494823E-2</v>
      </c>
      <c r="G292" s="7">
        <f>G290-$B283-H283-'S4. PAIRS'!CU$13</f>
        <v>-1.5737938402896334E-3</v>
      </c>
      <c r="H292" s="7">
        <f>H290-$B283-I283-'S4. PAIRS'!CU$14</f>
        <v>-3.3172662206144808E-2</v>
      </c>
      <c r="I292" s="7">
        <f>I290-$B283-J283-'S4. PAIRS'!CU$15</f>
        <v>-1.3930083354830095E-2</v>
      </c>
      <c r="J292" s="7">
        <f>J290-$B283-K283-'S4. PAIRS'!CU$16</f>
        <v>-4.7546394580100081E-3</v>
      </c>
      <c r="K292" s="7">
        <f>K290-$C283-D283-'S4. PAIRS'!CU$17</f>
        <v>0.62718758766305394</v>
      </c>
      <c r="L292" s="7">
        <f>L290-$C283-E283-'S4. PAIRS'!CU$18</f>
        <v>-0.11692572772719989</v>
      </c>
      <c r="M292" s="7">
        <f>M290-$C283-F283-'S4. PAIRS'!CU$19</f>
        <v>6.3258605365578036E-2</v>
      </c>
      <c r="N292" s="7">
        <f>N290-$C283-G283-'S4. PAIRS'!CU$20</f>
        <v>-9.2373790965062486E-2</v>
      </c>
      <c r="O292" s="7">
        <f>O290-$C283-H283-'S4. PAIRS'!CU$21</f>
        <v>-1.8624481967197681E-2</v>
      </c>
      <c r="P292" s="7">
        <f>P290-$C283-I283-'S4. PAIRS'!CU$22</f>
        <v>-0.10958888655444265</v>
      </c>
      <c r="Q292" s="7">
        <f>Q290-$C283-J283-'S4. PAIRS'!CU$23</f>
        <v>0.14772075643507218</v>
      </c>
      <c r="R292" s="7">
        <f>R290-$C283-K283-'S4. PAIRS'!CU$24</f>
        <v>-3.9624087278528557E-2</v>
      </c>
      <c r="S292" s="7">
        <f>S290-$D283-E283-'S4. PAIRS'!CU$25</f>
        <v>-1.0373146192090879</v>
      </c>
      <c r="T292" s="7">
        <f>T290-$D283-F283-'S4. PAIRS'!CU$26</f>
        <v>0.15810164603176435</v>
      </c>
      <c r="U292" s="7">
        <f>U290-$D283-G283-'S4. PAIRS'!CU$27</f>
        <v>-0.28916453516338114</v>
      </c>
      <c r="V292" s="7">
        <f>V290-$D283-H283-'S4. PAIRS'!CU$28</f>
        <v>-0.47213689287208283</v>
      </c>
      <c r="W292" s="7">
        <f>W290-$D283-I283-'S4. PAIRS'!CU$29</f>
        <v>-3.4838699752153743E-2</v>
      </c>
      <c r="X292" s="7">
        <f>X290-$D283-J283-'S4. PAIRS'!CU$30</f>
        <v>6.6334656792265093E-2</v>
      </c>
      <c r="Y292" s="7">
        <f>Y290-$D283-K283-'S4. PAIRS'!CU$31</f>
        <v>-4.2326143253042778E-2</v>
      </c>
      <c r="Z292" s="7">
        <f>Z290-$E283-F283-'S4. PAIRS'!CU$32</f>
        <v>-1.2420295520047066E-2</v>
      </c>
      <c r="AA292" s="7">
        <f>AA290-$E283-G283-'S4. PAIRS'!CU$33</f>
        <v>9.4691182690280762E-3</v>
      </c>
      <c r="AB292" s="7">
        <f>AB290-$E283-H283-'S4. PAIRS'!CU$34</f>
        <v>-3.0622467917185148E-4</v>
      </c>
      <c r="AC292" s="7">
        <f>AC290-$E283-I283-'S4. PAIRS'!CU$35</f>
        <v>4.1057947552144702E-3</v>
      </c>
      <c r="AD292" s="7">
        <f>AD290-$E283-J283-'S4. PAIRS'!CU$36</f>
        <v>-2.0331308233774575E-3</v>
      </c>
      <c r="AE292" s="7">
        <f>AE290-$E283-K283-'S4. PAIRS'!CU$37</f>
        <v>-6.5995173177197664E-3</v>
      </c>
      <c r="AF292" s="7">
        <f>AF290-$F283-G283-'S4. PAIRS'!CU$38</f>
        <v>-1.6663263770303391</v>
      </c>
      <c r="AG292" s="7">
        <f>AG290-$F283-H283-'S4. PAIRS'!CU$39</f>
        <v>1.0475016167701613E-2</v>
      </c>
      <c r="AH292" s="7">
        <f>AH290-$F283-I283-'S4. PAIRS'!CU$40</f>
        <v>-4.4126467945712677E-2</v>
      </c>
      <c r="AI292" s="7">
        <f>AI290-$F283-J283-'S4. PAIRS'!CU$41</f>
        <v>-0.1129416698116823</v>
      </c>
      <c r="AJ292" s="7">
        <f>AJ290-$F283-K283-'S4. PAIRS'!CU$42</f>
        <v>-0.20485235884780906</v>
      </c>
      <c r="AK292" s="7">
        <f>AK290-$G283-H283-'S4. PAIRS'!CU$43</f>
        <v>2.4496088543550787E-2</v>
      </c>
      <c r="AL292" s="7">
        <f>AL290-$G283-I283-'S4. PAIRS'!CU$44</f>
        <v>-4.1313970361400679E-2</v>
      </c>
      <c r="AM292" s="7">
        <f>AM290-$G283-J283-'S4. PAIRS'!CU$45</f>
        <v>-0.22443253766416849</v>
      </c>
      <c r="AN292" s="7">
        <f>AN290-$G283-K283-'S4. PAIRS'!CU$46</f>
        <v>-3.6362920509502364E-2</v>
      </c>
      <c r="AO292" s="7">
        <f>AO290-$H283-I283-'S4. PAIRS'!CU$47</f>
        <v>-1.6355407427451778E-2</v>
      </c>
      <c r="AP292" s="7">
        <f>AP290-$H283-J283-'S4. PAIRS'!CU$48</f>
        <v>-1.1193514366108007E-2</v>
      </c>
      <c r="AQ292" s="7">
        <f>AQ290-$H283-K283-'S4. PAIRS'!CU$49</f>
        <v>-1.097890613947955E-2</v>
      </c>
      <c r="AR292" s="7">
        <f>AR290-$I283-J283-'S4. PAIRS'!CU$50</f>
        <v>-0.26310030048366229</v>
      </c>
      <c r="AS292" s="7">
        <f>AS290-$I283-K283-'S4. PAIRS'!CU$51</f>
        <v>-9.228782175293021E-3</v>
      </c>
      <c r="AT292" s="7">
        <f>AT290-J283-K283-'S4. PAIRS'!CU$52</f>
        <v>-6.1596331374286217E-3</v>
      </c>
      <c r="AV292" s="7">
        <f>SUM(B292:AT292)</f>
        <v>-4.1248389430358126</v>
      </c>
    </row>
    <row r="294" spans="1:48" x14ac:dyDescent="0.35">
      <c r="A294" s="30" t="s">
        <v>146</v>
      </c>
      <c r="B294" s="30"/>
      <c r="C294" s="30"/>
      <c r="D294" s="30"/>
      <c r="E294" s="30"/>
    </row>
    <row r="296" spans="1:48" x14ac:dyDescent="0.35">
      <c r="B296" t="s">
        <v>24</v>
      </c>
      <c r="C296" t="s">
        <v>25</v>
      </c>
      <c r="D296" t="s">
        <v>26</v>
      </c>
      <c r="E296" t="s">
        <v>27</v>
      </c>
      <c r="F296" t="s">
        <v>28</v>
      </c>
      <c r="G296" t="s">
        <v>29</v>
      </c>
      <c r="H296" t="s">
        <v>30</v>
      </c>
      <c r="I296" t="s">
        <v>31</v>
      </c>
      <c r="J296" t="s">
        <v>32</v>
      </c>
      <c r="K296" t="s">
        <v>33</v>
      </c>
      <c r="M296" t="s">
        <v>34</v>
      </c>
    </row>
    <row r="297" spans="1:48" x14ac:dyDescent="0.35">
      <c r="A297" t="s">
        <v>34</v>
      </c>
      <c r="B297">
        <v>-1028.0111044299999</v>
      </c>
      <c r="C297">
        <v>-1215.98853022</v>
      </c>
      <c r="D297">
        <v>-1255.22617926</v>
      </c>
      <c r="E297">
        <v>-1253.25932283</v>
      </c>
      <c r="F297">
        <v>-1252.8244178100001</v>
      </c>
      <c r="G297">
        <v>-1201.58352139</v>
      </c>
      <c r="H297">
        <v>-1258.8178921199999</v>
      </c>
      <c r="I297">
        <v>-1258.81516751</v>
      </c>
      <c r="J297">
        <v>-1258.8134513800001</v>
      </c>
      <c r="K297">
        <v>-1105.3367439399999</v>
      </c>
    </row>
    <row r="298" spans="1:48" x14ac:dyDescent="0.35">
      <c r="A298" t="s">
        <v>35</v>
      </c>
      <c r="B298">
        <v>-704.56760682300001</v>
      </c>
      <c r="C298">
        <v>-704.56513876700001</v>
      </c>
      <c r="D298">
        <v>-704.56756168200002</v>
      </c>
      <c r="E298">
        <v>-704.56787499100005</v>
      </c>
      <c r="F298">
        <v>-704.56614383700003</v>
      </c>
      <c r="G298">
        <v>-704.56713270499995</v>
      </c>
      <c r="H298">
        <v>-704.56810609000001</v>
      </c>
      <c r="I298" s="5">
        <v>-704.56679009899995</v>
      </c>
      <c r="J298">
        <v>-704.56584799899997</v>
      </c>
      <c r="K298">
        <v>-704.56770363400005</v>
      </c>
    </row>
    <row r="299" spans="1:48" x14ac:dyDescent="0.35">
      <c r="A299" t="s">
        <v>36</v>
      </c>
      <c r="B299">
        <v>-323.44330514199999</v>
      </c>
      <c r="C299">
        <v>-511.39386473000002</v>
      </c>
      <c r="D299">
        <v>-550.65235362600004</v>
      </c>
      <c r="E299">
        <v>-548.69154897999999</v>
      </c>
      <c r="F299">
        <v>-548.24424584099995</v>
      </c>
      <c r="G299">
        <v>-497.00364240800002</v>
      </c>
      <c r="H299">
        <v>-554.24963500499996</v>
      </c>
      <c r="I299">
        <v>-554.24839965900003</v>
      </c>
      <c r="J299" s="5">
        <v>-554.24907805199996</v>
      </c>
      <c r="K299">
        <v>-400.76887676899997</v>
      </c>
    </row>
    <row r="300" spans="1:48" x14ac:dyDescent="0.35">
      <c r="A300" t="s">
        <v>37</v>
      </c>
      <c r="B300">
        <f t="shared" ref="B300:G300" si="63">627.5095*(B297-B298-B299)</f>
        <v>-0.12077361588045601</v>
      </c>
      <c r="C300">
        <f t="shared" si="63"/>
        <v>-18.528299186370749</v>
      </c>
      <c r="D300">
        <f t="shared" si="63"/>
        <v>-3.9306893874979258</v>
      </c>
      <c r="E300">
        <f t="shared" si="63"/>
        <v>6.3466938385218719E-2</v>
      </c>
      <c r="F300">
        <f t="shared" si="63"/>
        <v>-8.8027860973386982</v>
      </c>
      <c r="G300">
        <f t="shared" si="63"/>
        <v>-7.9984099071436052</v>
      </c>
      <c r="H300">
        <f t="shared" ref="H300:K300" si="64">627.5095*(H297-H298-H299)</f>
        <v>-9.4769622189063055E-2</v>
      </c>
      <c r="I300">
        <f t="shared" si="64"/>
        <v>1.3960831316186556E-2</v>
      </c>
      <c r="J300">
        <f t="shared" si="64"/>
        <v>0.92537006179228165</v>
      </c>
      <c r="K300">
        <f t="shared" si="64"/>
        <v>-0.10262102102496479</v>
      </c>
      <c r="M300" s="6">
        <f>SUM(B300:K300)</f>
        <v>-38.575551005951773</v>
      </c>
    </row>
    <row r="302" spans="1:48" x14ac:dyDescent="0.35">
      <c r="B302" t="s">
        <v>38</v>
      </c>
      <c r="C302" t="s">
        <v>39</v>
      </c>
      <c r="D302" t="s">
        <v>40</v>
      </c>
      <c r="E302" t="s">
        <v>41</v>
      </c>
      <c r="F302" t="s">
        <v>42</v>
      </c>
      <c r="G302" t="s">
        <v>43</v>
      </c>
      <c r="H302" t="s">
        <v>44</v>
      </c>
      <c r="I302" t="s">
        <v>45</v>
      </c>
      <c r="J302" t="s">
        <v>46</v>
      </c>
      <c r="K302" t="s">
        <v>47</v>
      </c>
      <c r="L302" t="s">
        <v>48</v>
      </c>
      <c r="M302" t="s">
        <v>49</v>
      </c>
      <c r="N302" t="s">
        <v>50</v>
      </c>
      <c r="O302" t="s">
        <v>51</v>
      </c>
      <c r="P302" t="s">
        <v>52</v>
      </c>
      <c r="Q302" t="s">
        <v>53</v>
      </c>
      <c r="R302" t="s">
        <v>54</v>
      </c>
      <c r="S302" t="s">
        <v>55</v>
      </c>
      <c r="T302" t="s">
        <v>56</v>
      </c>
      <c r="U302" t="s">
        <v>57</v>
      </c>
      <c r="V302" t="s">
        <v>58</v>
      </c>
      <c r="W302" t="s">
        <v>59</v>
      </c>
      <c r="X302" t="s">
        <v>60</v>
      </c>
      <c r="Y302" t="s">
        <v>61</v>
      </c>
      <c r="Z302" t="s">
        <v>62</v>
      </c>
      <c r="AA302" t="s">
        <v>63</v>
      </c>
      <c r="AB302" t="s">
        <v>64</v>
      </c>
      <c r="AC302" t="s">
        <v>65</v>
      </c>
      <c r="AD302" t="s">
        <v>66</v>
      </c>
      <c r="AE302" t="s">
        <v>67</v>
      </c>
      <c r="AF302" t="s">
        <v>68</v>
      </c>
      <c r="AG302" t="s">
        <v>69</v>
      </c>
      <c r="AH302" t="s">
        <v>70</v>
      </c>
      <c r="AI302" t="s">
        <v>71</v>
      </c>
      <c r="AJ302" t="s">
        <v>72</v>
      </c>
      <c r="AK302" t="s">
        <v>73</v>
      </c>
      <c r="AL302" t="s">
        <v>74</v>
      </c>
      <c r="AM302" t="s">
        <v>75</v>
      </c>
      <c r="AN302" t="s">
        <v>76</v>
      </c>
      <c r="AO302" t="s">
        <v>77</v>
      </c>
      <c r="AP302" t="s">
        <v>78</v>
      </c>
      <c r="AQ302" t="s">
        <v>79</v>
      </c>
      <c r="AR302" t="s">
        <v>80</v>
      </c>
      <c r="AS302" t="s">
        <v>81</v>
      </c>
      <c r="AT302" t="s">
        <v>82</v>
      </c>
    </row>
    <row r="303" spans="1:48" x14ac:dyDescent="0.35">
      <c r="A303" t="s">
        <v>34</v>
      </c>
      <c r="B303">
        <v>-1539.43222498</v>
      </c>
      <c r="C303">
        <v>-1578.66478495</v>
      </c>
      <c r="D303">
        <v>-1500.3629185100001</v>
      </c>
      <c r="E303">
        <v>-1576.2679802600001</v>
      </c>
      <c r="F303">
        <v>-1525.0270812900001</v>
      </c>
      <c r="G303">
        <v>-1582.2614951099999</v>
      </c>
      <c r="H303">
        <v>-1582.2588129000001</v>
      </c>
      <c r="I303">
        <v>-1582.25697952</v>
      </c>
      <c r="J303">
        <v>-1428.7802667200001</v>
      </c>
      <c r="K303">
        <v>-1766.6450342799999</v>
      </c>
      <c r="L303">
        <v>-1764.68103752</v>
      </c>
      <c r="M303">
        <v>-1764.24522028</v>
      </c>
      <c r="N303">
        <v>-1713.00520822</v>
      </c>
      <c r="O303" s="7">
        <v>-1770.2388719400001</v>
      </c>
      <c r="P303" s="7">
        <v>-1770.2361077999999</v>
      </c>
      <c r="Q303" s="7">
        <v>-1770.23425647</v>
      </c>
      <c r="R303">
        <v>-1616.75779414</v>
      </c>
      <c r="S303">
        <v>-1803.94249145</v>
      </c>
      <c r="T303">
        <v>-1803.4826219199999</v>
      </c>
      <c r="U303" s="7">
        <v>-1752.24338427</v>
      </c>
      <c r="V303">
        <v>-1809.47326226</v>
      </c>
      <c r="W303">
        <v>-1809.4737048899999</v>
      </c>
      <c r="X303">
        <v>-1809.4721162000001</v>
      </c>
      <c r="Y303">
        <v>-1655.99539372</v>
      </c>
      <c r="Z303" s="7">
        <v>-1801.51620871</v>
      </c>
      <c r="AA303">
        <v>-1750.27460058</v>
      </c>
      <c r="AB303">
        <v>-1807.50931229</v>
      </c>
      <c r="AC303">
        <v>-1807.5070256700001</v>
      </c>
      <c r="AD303">
        <v>-1807.5052445599999</v>
      </c>
      <c r="AE303">
        <v>-1654.0284881800001</v>
      </c>
      <c r="AF303">
        <v>-1749.8456067300001</v>
      </c>
      <c r="AG303">
        <v>-1807.07474211</v>
      </c>
      <c r="AH303">
        <v>-1807.07215718</v>
      </c>
      <c r="AI303">
        <v>-1807.06949637</v>
      </c>
      <c r="AJ303" s="7">
        <v>-1653.6000624799999</v>
      </c>
      <c r="AK303">
        <v>-1755.83393351</v>
      </c>
      <c r="AL303">
        <v>-1755.8311088200001</v>
      </c>
      <c r="AM303">
        <v>-1755.82945561</v>
      </c>
      <c r="AN303">
        <v>-1602.3527835</v>
      </c>
      <c r="AO303">
        <v>-1813.0654114399999</v>
      </c>
      <c r="AP303">
        <v>-1813.0637716599999</v>
      </c>
      <c r="AQ303">
        <v>-1659.5872391299999</v>
      </c>
      <c r="AR303" s="7">
        <v>-1813.06046732</v>
      </c>
      <c r="AS303">
        <v>-1659.5843038</v>
      </c>
      <c r="AT303">
        <v>-1659.58279133</v>
      </c>
    </row>
    <row r="304" spans="1:48" x14ac:dyDescent="0.35">
      <c r="A304" t="s">
        <v>35</v>
      </c>
      <c r="B304">
        <v>-704.56520528700003</v>
      </c>
      <c r="C304">
        <v>-704.567592752</v>
      </c>
      <c r="D304">
        <v>-704.56792109699995</v>
      </c>
      <c r="E304">
        <v>-704.56620579900004</v>
      </c>
      <c r="F304">
        <v>-704.56722926600003</v>
      </c>
      <c r="G304">
        <v>-704.56814698200003</v>
      </c>
      <c r="H304">
        <v>-704.56683829200006</v>
      </c>
      <c r="I304">
        <v>-704.56586984800003</v>
      </c>
      <c r="J304">
        <v>-704.56772981799998</v>
      </c>
      <c r="K304">
        <v>-704.56520297400004</v>
      </c>
      <c r="L304">
        <v>-704.56538222999995</v>
      </c>
      <c r="M304">
        <v>-704.56374994999999</v>
      </c>
      <c r="N304">
        <v>-704.56468238299999</v>
      </c>
      <c r="O304">
        <v>-704.565725972</v>
      </c>
      <c r="P304">
        <v>-704.56434223099996</v>
      </c>
      <c r="Q304">
        <v>-704.56352826800003</v>
      </c>
      <c r="R304">
        <v>-704.56533993100004</v>
      </c>
      <c r="S304">
        <v>-704.56780580899999</v>
      </c>
      <c r="T304">
        <v>-704.56608625000001</v>
      </c>
      <c r="U304" s="8">
        <v>-704.56713718599997</v>
      </c>
      <c r="V304">
        <v>-704.56813700500004</v>
      </c>
      <c r="W304">
        <v>-704.56667040800005</v>
      </c>
      <c r="X304" s="8">
        <v>-704.56593105499996</v>
      </c>
      <c r="Y304">
        <v>-704.56763198900001</v>
      </c>
      <c r="Z304" s="8">
        <v>-704.56641568199996</v>
      </c>
      <c r="AA304">
        <v>-704.56740553899999</v>
      </c>
      <c r="AB304">
        <v>-704.56834983500005</v>
      </c>
      <c r="AC304">
        <v>-704.56710690099999</v>
      </c>
      <c r="AD304" s="8">
        <v>-704.56620881100002</v>
      </c>
      <c r="AE304">
        <v>-704.56797559799998</v>
      </c>
      <c r="AF304">
        <v>-704.56570120900005</v>
      </c>
      <c r="AG304">
        <v>-704.566647859</v>
      </c>
      <c r="AH304">
        <v>-704.565266017</v>
      </c>
      <c r="AI304">
        <v>-704.56441623000001</v>
      </c>
      <c r="AJ304" s="8">
        <v>-704.56633788399995</v>
      </c>
      <c r="AK304">
        <v>-704.56764653799996</v>
      </c>
      <c r="AL304" s="8">
        <v>-704.56628344399996</v>
      </c>
      <c r="AM304">
        <v>-704.56538387099999</v>
      </c>
      <c r="AN304">
        <v>-704.56725280000001</v>
      </c>
      <c r="AO304">
        <v>-704.56719816400005</v>
      </c>
      <c r="AP304" s="8">
        <v>-704.56630302799999</v>
      </c>
      <c r="AQ304">
        <v>-704.56821951699999</v>
      </c>
      <c r="AR304" s="8">
        <v>-704.56480027700002</v>
      </c>
      <c r="AS304">
        <v>-400.76891337400002</v>
      </c>
      <c r="AT304" s="8">
        <v>-704.56607864299997</v>
      </c>
    </row>
    <row r="305" spans="1:48" x14ac:dyDescent="0.35">
      <c r="A305" t="s">
        <v>36</v>
      </c>
      <c r="B305">
        <v>-323.44333565300002</v>
      </c>
      <c r="C305">
        <v>-323.44334369199998</v>
      </c>
      <c r="D305">
        <v>-247.597272559</v>
      </c>
      <c r="E305">
        <v>-323.443307705</v>
      </c>
      <c r="F305">
        <v>-323.44330653700001</v>
      </c>
      <c r="G305">
        <v>-323.44334572600002</v>
      </c>
      <c r="H305">
        <v>-323.44333242099998</v>
      </c>
      <c r="I305">
        <v>-323.443300271</v>
      </c>
      <c r="J305">
        <v>-323.44329894399999</v>
      </c>
      <c r="K305">
        <v>-511.39385128200001</v>
      </c>
      <c r="L305">
        <v>-511.39377573500002</v>
      </c>
      <c r="M305">
        <v>-511.39383542899998</v>
      </c>
      <c r="N305">
        <v>-511.39381718200002</v>
      </c>
      <c r="O305">
        <v>-511.39385132199999</v>
      </c>
      <c r="P305">
        <v>-511.39379015100002</v>
      </c>
      <c r="Q305">
        <v>-511.39386806599998</v>
      </c>
      <c r="R305">
        <v>-511.39382270499999</v>
      </c>
      <c r="S305">
        <v>-550.64765035200003</v>
      </c>
      <c r="T305">
        <v>-550.65233425500003</v>
      </c>
      <c r="U305" s="8">
        <v>-550.65228018899995</v>
      </c>
      <c r="V305">
        <v>-550.65056776799997</v>
      </c>
      <c r="W305">
        <v>-550.65240411900004</v>
      </c>
      <c r="X305">
        <v>-550.65240981900001</v>
      </c>
      <c r="Y305">
        <v>-550.65237644199999</v>
      </c>
      <c r="Z305">
        <v>-548.69159332300001</v>
      </c>
      <c r="AA305">
        <v>-548.69151167500002</v>
      </c>
      <c r="AB305">
        <v>-548.69151365000005</v>
      </c>
      <c r="AC305">
        <v>-548.69152837499996</v>
      </c>
      <c r="AD305">
        <v>-548.691520223</v>
      </c>
      <c r="AE305">
        <v>-548.69157169300001</v>
      </c>
      <c r="AF305">
        <v>-548.24342376100003</v>
      </c>
      <c r="AG305">
        <v>-548.24429739499999</v>
      </c>
      <c r="AH305">
        <v>-548.24431426000001</v>
      </c>
      <c r="AI305">
        <v>-548.24452142099994</v>
      </c>
      <c r="AJ305">
        <v>-548.24379706100001</v>
      </c>
      <c r="AK305">
        <v>-497.00373237700001</v>
      </c>
      <c r="AL305">
        <v>-497.00360733299999</v>
      </c>
      <c r="AM305">
        <v>-497.00293001799997</v>
      </c>
      <c r="AN305">
        <v>-497.003636933</v>
      </c>
      <c r="AO305">
        <v>-554.24965469899996</v>
      </c>
      <c r="AP305">
        <v>-554.24968861499997</v>
      </c>
      <c r="AQ305">
        <v>-554.24973996200004</v>
      </c>
      <c r="AR305" s="8">
        <v>-554.24867166800004</v>
      </c>
      <c r="AS305" s="8">
        <v>-554.24840160400004</v>
      </c>
      <c r="AT305" s="8">
        <v>-554.24909789000003</v>
      </c>
    </row>
    <row r="306" spans="1:48" x14ac:dyDescent="0.35">
      <c r="A306" t="s">
        <v>83</v>
      </c>
      <c r="B306">
        <v>-511.39380485700002</v>
      </c>
      <c r="C306">
        <v>-550.65108380000004</v>
      </c>
      <c r="D306">
        <v>-548.03344739399995</v>
      </c>
      <c r="E306">
        <v>-548.244284343</v>
      </c>
      <c r="F306">
        <v>-497.00358049300002</v>
      </c>
      <c r="G306">
        <v>-554.24966677299994</v>
      </c>
      <c r="H306">
        <v>-554.24843711999995</v>
      </c>
      <c r="I306">
        <v>-554.24908392400005</v>
      </c>
      <c r="J306">
        <v>-400.76888315999997</v>
      </c>
      <c r="K306">
        <v>-550.65242898999998</v>
      </c>
      <c r="L306">
        <v>-548.69151858400005</v>
      </c>
      <c r="M306">
        <v>-548.24424680300001</v>
      </c>
      <c r="N306">
        <v>-497.00361309599998</v>
      </c>
      <c r="O306">
        <v>-554.24962801599997</v>
      </c>
      <c r="P306">
        <v>-554.24840812599996</v>
      </c>
      <c r="Q306">
        <v>-554.24910929700002</v>
      </c>
      <c r="R306">
        <v>-400.76888544000002</v>
      </c>
      <c r="S306">
        <v>-548.68858944999999</v>
      </c>
      <c r="T306">
        <v>-548.24424948900003</v>
      </c>
      <c r="U306" s="8">
        <v>-497.00365314599998</v>
      </c>
      <c r="V306" s="8">
        <v>-554.24879187900001</v>
      </c>
      <c r="W306">
        <v>-554.24842380999996</v>
      </c>
      <c r="X306" s="8">
        <v>-554.24910876900003</v>
      </c>
      <c r="Y306">
        <v>-400.76888532100003</v>
      </c>
      <c r="Z306">
        <v>-548.24424703600005</v>
      </c>
      <c r="AA306">
        <v>-497.00371100500001</v>
      </c>
      <c r="AB306">
        <v>-554.24982864399999</v>
      </c>
      <c r="AC306">
        <v>-554.24848443200005</v>
      </c>
      <c r="AD306" s="8">
        <v>-554.249098065</v>
      </c>
      <c r="AE306">
        <v>-400.768913301</v>
      </c>
      <c r="AF306">
        <v>-497.00332291299998</v>
      </c>
      <c r="AG306">
        <v>-554.24966430799998</v>
      </c>
      <c r="AH306" s="8">
        <v>-554.24849571599998</v>
      </c>
      <c r="AI306" s="8">
        <v>-554.24935440000002</v>
      </c>
      <c r="AJ306">
        <v>-400.76885950399998</v>
      </c>
      <c r="AK306">
        <v>-554.24967974399999</v>
      </c>
      <c r="AL306" s="8">
        <v>-554.24843609000004</v>
      </c>
      <c r="AM306">
        <v>-554.24994025800004</v>
      </c>
      <c r="AN306">
        <v>-400.76892945200001</v>
      </c>
      <c r="AO306" s="8">
        <v>-554.24841564300004</v>
      </c>
      <c r="AP306" s="8">
        <v>-554.24909931000002</v>
      </c>
      <c r="AQ306">
        <v>-400.76895596499998</v>
      </c>
      <c r="AR306" s="8">
        <v>-554.24945192999996</v>
      </c>
      <c r="AS306">
        <v>-704.56684813799995</v>
      </c>
      <c r="AT306">
        <v>-400.76893236299998</v>
      </c>
    </row>
    <row r="307" spans="1:48" x14ac:dyDescent="0.35">
      <c r="A307" t="s">
        <v>37</v>
      </c>
      <c r="B307">
        <f>627.5095*(B303-B304-B305-B306)</f>
        <v>-18.749471184697416</v>
      </c>
      <c r="C307">
        <f t="shared" ref="C307" si="65">627.5095*(C303-C304-C305-C306)</f>
        <v>-1.7348792797029629</v>
      </c>
      <c r="D307">
        <f>627.5095*(D303-D304-D305-D306)</f>
        <v>-103.08566678600884</v>
      </c>
      <c r="E307">
        <f t="shared" ref="E307:AT307" si="66">627.5095*(E303-E304-E305-E306)</f>
        <v>-8.899598890396959</v>
      </c>
      <c r="F307">
        <f t="shared" si="66"/>
        <v>-8.135656902452375</v>
      </c>
      <c r="G307">
        <f t="shared" si="66"/>
        <v>-0.21061038590768111</v>
      </c>
      <c r="H307">
        <f t="shared" si="66"/>
        <v>-0.12868149072316845</v>
      </c>
      <c r="I307">
        <f t="shared" si="66"/>
        <v>0.79977529054386265</v>
      </c>
      <c r="J307">
        <f t="shared" si="66"/>
        <v>-0.22263911568134953</v>
      </c>
      <c r="K307">
        <f t="shared" si="66"/>
        <v>-21.053592569804213</v>
      </c>
      <c r="L307">
        <f t="shared" si="66"/>
        <v>-19.051797731827268</v>
      </c>
      <c r="M307">
        <f t="shared" si="66"/>
        <v>-27.226443682025391</v>
      </c>
      <c r="N307">
        <f t="shared" si="66"/>
        <v>-27.042872680306708</v>
      </c>
      <c r="O307">
        <f t="shared" si="66"/>
        <v>-18.616092157954572</v>
      </c>
      <c r="P307">
        <f t="shared" si="66"/>
        <v>-18.553756619217896</v>
      </c>
      <c r="Q307">
        <f t="shared" si="66"/>
        <v>-17.413915105447842</v>
      </c>
      <c r="R307">
        <f t="shared" si="66"/>
        <v>-18.665937747568577</v>
      </c>
      <c r="S307">
        <f t="shared" si="66"/>
        <v>-24.125129207982472</v>
      </c>
      <c r="T307">
        <f t="shared" si="66"/>
        <v>-12.520023108281991</v>
      </c>
      <c r="U307" s="9">
        <f t="shared" si="66"/>
        <v>-12.747070478095187</v>
      </c>
      <c r="V307">
        <f t="shared" si="66"/>
        <v>-3.6179737931628111</v>
      </c>
      <c r="W307">
        <f t="shared" si="66"/>
        <v>-3.8946709695919779</v>
      </c>
      <c r="X307">
        <f t="shared" si="66"/>
        <v>-2.9283088498317427</v>
      </c>
      <c r="Y307">
        <f t="shared" si="66"/>
        <v>-4.0787916697048967</v>
      </c>
      <c r="Z307">
        <f t="shared" si="66"/>
        <v>-8.7554323477786049</v>
      </c>
      <c r="AA307">
        <f t="shared" si="66"/>
        <v>-7.5127702648970267</v>
      </c>
      <c r="AB307">
        <f t="shared" si="66"/>
        <v>0.23835258108018711</v>
      </c>
      <c r="AC307">
        <f t="shared" si="66"/>
        <v>5.9009738316598545E-2</v>
      </c>
      <c r="AD307">
        <f t="shared" si="66"/>
        <v>0.9930582566724333</v>
      </c>
      <c r="AE307">
        <f t="shared" si="66"/>
        <v>-1.7311732136174953E-2</v>
      </c>
      <c r="AF307">
        <f t="shared" si="66"/>
        <v>-20.807491501570563</v>
      </c>
      <c r="AG307">
        <f t="shared" si="66"/>
        <v>-8.868308129147529</v>
      </c>
      <c r="AH307">
        <f t="shared" si="66"/>
        <v>-8.8360786138402769</v>
      </c>
      <c r="AI307">
        <f t="shared" si="66"/>
        <v>-7.0308166135667038</v>
      </c>
      <c r="AJ307">
        <f t="shared" si="66"/>
        <v>-13.220389598775821</v>
      </c>
      <c r="AK307">
        <f t="shared" si="66"/>
        <v>-8.0790913135796707</v>
      </c>
      <c r="AL307">
        <f t="shared" si="66"/>
        <v>-8.0207969360898392</v>
      </c>
      <c r="AM307">
        <f t="shared" si="66"/>
        <v>-7.0290244464112632</v>
      </c>
      <c r="AN307">
        <f t="shared" si="66"/>
        <v>-8.1352308234777677</v>
      </c>
      <c r="AO307">
        <f t="shared" si="66"/>
        <v>-8.9692442799072347E-2</v>
      </c>
      <c r="AP307">
        <f t="shared" si="66"/>
        <v>0.82786889081575554</v>
      </c>
      <c r="AQ307">
        <f t="shared" si="66"/>
        <v>-0.2031160399822991</v>
      </c>
      <c r="AR307">
        <f t="shared" si="66"/>
        <v>1.5415115996890203</v>
      </c>
      <c r="AS307">
        <f t="shared" si="66"/>
        <v>-8.8280546516811512E-2</v>
      </c>
      <c r="AT307">
        <f t="shared" si="66"/>
        <v>0.82678518188424055</v>
      </c>
    </row>
    <row r="309" spans="1:48" x14ac:dyDescent="0.35">
      <c r="A309" t="s">
        <v>84</v>
      </c>
      <c r="B309" s="7">
        <f>B307-$B300-C300-'S4. PAIRS'!DA$8</f>
        <v>-9.1279414377853044E-2</v>
      </c>
      <c r="C309" s="7">
        <f>C307-$B300-D300-'S4. PAIRS'!DA$9</f>
        <v>-0.10598509958344282</v>
      </c>
      <c r="D309" s="7">
        <f>D307-$B300-E300-'S4. PAIRS'!DA$10</f>
        <v>1.2292283366349466E-2</v>
      </c>
      <c r="E309" s="7">
        <f>E307-$B300-F300-'S4. PAIRS'!DA$11</f>
        <v>2.0025083269248328E-2</v>
      </c>
      <c r="F309" s="7">
        <f>F307-$B300-G300-'S4. PAIRS'!DA$12</f>
        <v>-2.4302815449962836E-2</v>
      </c>
      <c r="G309" s="7">
        <f>G307-$B300-H300-'S4. PAIRS'!DA$13</f>
        <v>1.0736686716749134E-3</v>
      </c>
      <c r="H309" s="7">
        <f>H307-$B300-I300-'S4. PAIRS'!DA$14</f>
        <v>-3.0711570042247678E-2</v>
      </c>
      <c r="I309" s="7">
        <f>I307-$B300-J300-'S4. PAIRS'!DA$15</f>
        <v>-1.1335958942990103E-2</v>
      </c>
      <c r="J309" s="7">
        <f>J307-$B300-K300-'S4. PAIRS'!DA$16</f>
        <v>-3.8315731858053707E-3</v>
      </c>
      <c r="K309" s="7">
        <f>K307-$C300-D300-'S4. PAIRS'!DA$17</f>
        <v>0.66993855484930442</v>
      </c>
      <c r="L309" s="7">
        <f>L307-$C300-E300-'S4. PAIRS'!DA$18</f>
        <v>-0.11306089678260239</v>
      </c>
      <c r="M309" s="7">
        <f>M307-$C300-F300-'S4. PAIRS'!DA$19</f>
        <v>7.1121926720222439E-2</v>
      </c>
      <c r="N309" s="7">
        <f>N307-$C300-G300-'S4. PAIRS'!DA$20</f>
        <v>-9.3665205484694647E-2</v>
      </c>
      <c r="O309" s="7">
        <f>O307-$C300-H300-'S4. PAIRS'!DA$21</f>
        <v>-1.5265423609978429E-2</v>
      </c>
      <c r="P309" s="7">
        <f>P307-$C300-I300-'S4. PAIRS'!DA$22</f>
        <v>-1.0588595256149004E-2</v>
      </c>
      <c r="Q309" s="7">
        <f>Q307-$C300-J300-'S4. PAIRS'!DA$23</f>
        <v>0.15375488782262975</v>
      </c>
      <c r="R309" s="7">
        <f>R307-$C300-K300-'S4. PAIRS'!DA$24</f>
        <v>-3.6827277551170656E-2</v>
      </c>
      <c r="S309" s="7">
        <f>S307-$D300-E300-'S4. PAIRS'!DA$25</f>
        <v>-0.86912638549137355</v>
      </c>
      <c r="T309" s="7">
        <f>T307-$D300-F300-'S4. PAIRS'!DA$26</f>
        <v>0.16574157429803948</v>
      </c>
      <c r="U309" s="7">
        <f>U307-$D300-G300-'S4. PAIRS'!DA$27</f>
        <v>-0.29599246612742935</v>
      </c>
      <c r="V309" s="7">
        <f>V307-$D300-H300-'S4. PAIRS'!DA$28</f>
        <v>-0.34185337035872365</v>
      </c>
      <c r="W309" s="7">
        <f>W307-$D300-I300-'S4. PAIRS'!DA$29</f>
        <v>-2.5862803906219485E-2</v>
      </c>
      <c r="X309" s="7">
        <f>X307-$D300-J300-'S4. PAIRS'!DA$30</f>
        <v>7.0220195545388636E-2</v>
      </c>
      <c r="Y309" s="7">
        <f>Y307-$D300-K300-'S4. PAIRS'!DA$31</f>
        <v>-4.0044518905710098E-2</v>
      </c>
      <c r="Z309" s="7">
        <f>Z307-$E300-F300-'S4. PAIRS'!DA$32</f>
        <v>-1.1298935917324813E-2</v>
      </c>
      <c r="AA309" s="7">
        <f>AA307-$E300-G300-'S4. PAIRS'!DA$33</f>
        <v>1.2053202456698164E-2</v>
      </c>
      <c r="AB309" s="7">
        <f>AB307-$E300-H300-'S4. PAIRS'!DA$34</f>
        <v>4.6236782548756822E-2</v>
      </c>
      <c r="AC309" s="7">
        <f>AC307-$E300-I300-'S4. PAIRS'!DA$35</f>
        <v>1.0640678564563539E-2</v>
      </c>
      <c r="AD309" s="7">
        <f>AD307-$E300-J300-'S4. PAIRS'!DA$36</f>
        <v>1.6792154271771864E-3</v>
      </c>
      <c r="AE309" s="7">
        <f>AE307-$E300-K300-'S4. PAIRS'!DA$37</f>
        <v>-4.6103124795457695E-3</v>
      </c>
      <c r="AF309" s="7">
        <f>AF307-$F300-G300-'S4. PAIRS'!DA$38</f>
        <v>-1.5647878096814707</v>
      </c>
      <c r="AG309" s="7">
        <f>AG307-$F300-H300-'S4. PAIRS'!DA$39</f>
        <v>1.6152094716079674E-2</v>
      </c>
      <c r="AH309" s="7">
        <f>AH307-$F300-I300-'S4. PAIRS'!DA$40</f>
        <v>-2.5929947497384233E-2</v>
      </c>
      <c r="AI309" s="7">
        <f>AI307-$F300-J300-'S4. PAIRS'!DA$41</f>
        <v>-6.8818966027073269E-3</v>
      </c>
      <c r="AJ309" s="7">
        <f>AJ307-$F300-K300-'S4. PAIRS'!DA$42</f>
        <v>-0.15057215951797076</v>
      </c>
      <c r="AK309" s="7">
        <f>AK307-$G300-H300-'S4. PAIRS'!DA$43</f>
        <v>2.5190741419114072E-2</v>
      </c>
      <c r="AL309" s="7">
        <f>AL307-$G300-I300-'S4. PAIRS'!DA$44</f>
        <v>-3.9597731908558725E-2</v>
      </c>
      <c r="AM309" s="7">
        <f>AM307-$G300-J300-'S4. PAIRS'!DA$45</f>
        <v>-0.14061170122743225</v>
      </c>
      <c r="AN309" s="7">
        <f>AN307-$G300-K300-'S4. PAIRS'!DA$46</f>
        <v>-3.0992066711634382E-2</v>
      </c>
      <c r="AO309" s="7">
        <f>AO307-$H300-I300-'S4. PAIRS'!DA$47</f>
        <v>-1.6588213558159277E-2</v>
      </c>
      <c r="AP309" s="7">
        <f>AP307-$H300-J300-'S4. PAIRS'!DA$48</f>
        <v>-1.1076170189137612E-2</v>
      </c>
      <c r="AQ309" s="7">
        <f>AQ307-$H300-K300-'S4. PAIRS'!DA$49</f>
        <v>-5.6513506812731649E-3</v>
      </c>
      <c r="AR309" s="7">
        <f>AR307-$I300-J300-'S4. PAIRS'!DA$50</f>
        <v>-0.20419221884377836</v>
      </c>
      <c r="AS309" s="7">
        <f>AS307-$I300-K300-'S4. PAIRS'!DA$51</f>
        <v>-6.5141762148423956E-3</v>
      </c>
      <c r="AT309" s="7">
        <f>AT307-J300-K300-'S4. PAIRS'!DA$52</f>
        <v>-3.4663624526975537E-3</v>
      </c>
      <c r="AV309" s="7">
        <f>SUM(B309:AT309)</f>
        <v>-3.0563835388650236</v>
      </c>
    </row>
    <row r="311" spans="1:48" x14ac:dyDescent="0.35">
      <c r="A311" s="30" t="s">
        <v>147</v>
      </c>
      <c r="B311" s="30"/>
      <c r="C311" s="30"/>
      <c r="D311" s="30"/>
      <c r="E311" s="30"/>
    </row>
    <row r="313" spans="1:48" x14ac:dyDescent="0.35">
      <c r="B313" t="s">
        <v>24</v>
      </c>
      <c r="C313" t="s">
        <v>25</v>
      </c>
      <c r="D313" t="s">
        <v>26</v>
      </c>
      <c r="E313" t="s">
        <v>27</v>
      </c>
      <c r="F313" t="s">
        <v>28</v>
      </c>
      <c r="G313" t="s">
        <v>29</v>
      </c>
      <c r="H313" t="s">
        <v>30</v>
      </c>
      <c r="I313" t="s">
        <v>31</v>
      </c>
      <c r="J313" t="s">
        <v>32</v>
      </c>
      <c r="K313" t="s">
        <v>33</v>
      </c>
      <c r="M313" t="s">
        <v>34</v>
      </c>
    </row>
    <row r="314" spans="1:48" x14ac:dyDescent="0.35">
      <c r="A314" t="s">
        <v>34</v>
      </c>
      <c r="B314">
        <v>-1028.8403965</v>
      </c>
      <c r="C314">
        <v>-1216.9578350199999</v>
      </c>
      <c r="D314">
        <v>-1256.2305283999999</v>
      </c>
      <c r="E314">
        <v>-1254.2789369300001</v>
      </c>
      <c r="F314">
        <v>-1253.84817834</v>
      </c>
      <c r="G314">
        <v>-1202.57167807</v>
      </c>
      <c r="H314">
        <v>-1259.86401234</v>
      </c>
      <c r="I314">
        <v>-1259.86798664</v>
      </c>
      <c r="J314">
        <v>-1259.8690185800001</v>
      </c>
      <c r="K314">
        <v>-1106.2380399799999</v>
      </c>
    </row>
    <row r="315" spans="1:48" x14ac:dyDescent="0.35">
      <c r="A315" t="s">
        <v>35</v>
      </c>
      <c r="B315">
        <v>-705.13806154400004</v>
      </c>
      <c r="C315">
        <v>-705.13581916299995</v>
      </c>
      <c r="D315">
        <v>-705.13800353299996</v>
      </c>
      <c r="E315">
        <v>-705.13832736500001</v>
      </c>
      <c r="F315">
        <v>-705.13694410200003</v>
      </c>
      <c r="G315">
        <v>-705.13915131800002</v>
      </c>
      <c r="H315">
        <v>-705.13848972200003</v>
      </c>
      <c r="I315" s="5">
        <v>-705.13954575900004</v>
      </c>
      <c r="J315">
        <v>-705.13835253599996</v>
      </c>
      <c r="K315">
        <v>-705.13818677500001</v>
      </c>
    </row>
    <row r="316" spans="1:48" x14ac:dyDescent="0.35">
      <c r="A316" t="s">
        <v>36</v>
      </c>
      <c r="B316">
        <v>-323.70202722900001</v>
      </c>
      <c r="C316">
        <v>-511.78986950799998</v>
      </c>
      <c r="D316">
        <v>-551.08272765499999</v>
      </c>
      <c r="E316">
        <v>-549.14041692000001</v>
      </c>
      <c r="F316">
        <v>-548.69700830099998</v>
      </c>
      <c r="G316">
        <v>-497.41605136499999</v>
      </c>
      <c r="H316">
        <v>-554.72437491799997</v>
      </c>
      <c r="I316">
        <v>-554.72310480299996</v>
      </c>
      <c r="J316" s="5">
        <v>-554.72493083300003</v>
      </c>
      <c r="K316">
        <v>-401.09952664100001</v>
      </c>
    </row>
    <row r="317" spans="1:48" x14ac:dyDescent="0.35">
      <c r="A317" t="s">
        <v>37</v>
      </c>
      <c r="B317">
        <f t="shared" ref="B317:F317" si="67">627.5095*(B314-B315-B316)</f>
        <v>-0.1931016158747538</v>
      </c>
      <c r="C317">
        <f t="shared" si="67"/>
        <v>-20.172139387825265</v>
      </c>
      <c r="D317">
        <f t="shared" si="67"/>
        <v>-6.1478436034931345</v>
      </c>
      <c r="E317">
        <f t="shared" si="67"/>
        <v>-0.1208865676800587</v>
      </c>
      <c r="F317">
        <f t="shared" si="67"/>
        <v>-8.926910613896462</v>
      </c>
      <c r="G317">
        <f>627.5095*(G314-G315-G316)</f>
        <v>-10.338461858649648</v>
      </c>
      <c r="H317">
        <f t="shared" ref="H317:K317" si="68">627.5095*(H314-H315-H316)</f>
        <v>-0.72019265317938319</v>
      </c>
      <c r="I317">
        <f t="shared" si="68"/>
        <v>-3.3484396377582915</v>
      </c>
      <c r="J317">
        <f t="shared" si="68"/>
        <v>-3.5988993870765125</v>
      </c>
      <c r="K317">
        <f t="shared" si="68"/>
        <v>-0.20492201230775317</v>
      </c>
      <c r="M317" s="6">
        <f>SUM(B317:K317)</f>
        <v>-53.771797337741255</v>
      </c>
    </row>
    <row r="319" spans="1:48" x14ac:dyDescent="0.35">
      <c r="B319" t="s">
        <v>38</v>
      </c>
      <c r="C319" t="s">
        <v>39</v>
      </c>
      <c r="D319" t="s">
        <v>40</v>
      </c>
      <c r="E319" t="s">
        <v>41</v>
      </c>
      <c r="F319" t="s">
        <v>42</v>
      </c>
      <c r="G319" t="s">
        <v>43</v>
      </c>
      <c r="H319" t="s">
        <v>44</v>
      </c>
      <c r="I319" t="s">
        <v>45</v>
      </c>
      <c r="J319" t="s">
        <v>46</v>
      </c>
      <c r="K319" t="s">
        <v>47</v>
      </c>
      <c r="L319" t="s">
        <v>48</v>
      </c>
      <c r="M319" t="s">
        <v>49</v>
      </c>
      <c r="N319" t="s">
        <v>50</v>
      </c>
      <c r="O319" t="s">
        <v>51</v>
      </c>
      <c r="P319" t="s">
        <v>52</v>
      </c>
      <c r="Q319" t="s">
        <v>53</v>
      </c>
      <c r="R319" t="s">
        <v>54</v>
      </c>
      <c r="S319" t="s">
        <v>55</v>
      </c>
      <c r="T319" t="s">
        <v>56</v>
      </c>
      <c r="U319" t="s">
        <v>57</v>
      </c>
      <c r="V319" t="s">
        <v>58</v>
      </c>
      <c r="W319" t="s">
        <v>59</v>
      </c>
      <c r="X319" t="s">
        <v>60</v>
      </c>
      <c r="Y319" t="s">
        <v>61</v>
      </c>
      <c r="Z319" t="s">
        <v>62</v>
      </c>
      <c r="AA319" t="s">
        <v>63</v>
      </c>
      <c r="AB319" t="s">
        <v>64</v>
      </c>
      <c r="AC319" t="s">
        <v>65</v>
      </c>
      <c r="AD319" t="s">
        <v>66</v>
      </c>
      <c r="AE319" t="s">
        <v>67</v>
      </c>
      <c r="AF319" t="s">
        <v>68</v>
      </c>
      <c r="AG319" t="s">
        <v>69</v>
      </c>
      <c r="AH319" t="s">
        <v>70</v>
      </c>
      <c r="AI319" t="s">
        <v>71</v>
      </c>
      <c r="AJ319" t="s">
        <v>72</v>
      </c>
      <c r="AK319" t="s">
        <v>73</v>
      </c>
      <c r="AL319" t="s">
        <v>74</v>
      </c>
      <c r="AM319" t="s">
        <v>75</v>
      </c>
      <c r="AN319" t="s">
        <v>76</v>
      </c>
      <c r="AO319" t="s">
        <v>77</v>
      </c>
      <c r="AP319" t="s">
        <v>78</v>
      </c>
      <c r="AQ319" t="s">
        <v>79</v>
      </c>
      <c r="AR319" t="s">
        <v>80</v>
      </c>
      <c r="AS319" t="s">
        <v>81</v>
      </c>
      <c r="AT319" t="s">
        <v>82</v>
      </c>
    </row>
    <row r="320" spans="1:48" x14ac:dyDescent="0.35">
      <c r="A320" t="s">
        <v>34</v>
      </c>
      <c r="B320">
        <v>-1540.6601838300001</v>
      </c>
      <c r="C320">
        <v>-1579.93735821</v>
      </c>
      <c r="D320">
        <v>-1501.59475982</v>
      </c>
      <c r="E320">
        <v>-1577.55049029</v>
      </c>
      <c r="F320">
        <v>-1526.27398008</v>
      </c>
      <c r="G320">
        <v>-1583.56630483</v>
      </c>
      <c r="H320">
        <v>-1583.57033931</v>
      </c>
      <c r="I320">
        <v>-1583.57128528</v>
      </c>
      <c r="J320">
        <v>-1429.94031752</v>
      </c>
      <c r="K320">
        <v>-1768.04789691</v>
      </c>
      <c r="L320">
        <v>-1766.09941873</v>
      </c>
      <c r="M320">
        <v>-1765.6677273099999</v>
      </c>
      <c r="N320">
        <v>-1714.39217568</v>
      </c>
      <c r="O320" s="7">
        <v>-1771.6837587</v>
      </c>
      <c r="P320" s="7">
        <v>-1771.6878775</v>
      </c>
      <c r="Q320" s="7">
        <v>-1771.68879397</v>
      </c>
      <c r="R320">
        <v>-1618.0578307200001</v>
      </c>
      <c r="S320">
        <v>-1805.40425686</v>
      </c>
      <c r="T320">
        <v>-1804.9402049099999</v>
      </c>
      <c r="U320" s="7">
        <v>-1753.6655694399999</v>
      </c>
      <c r="V320">
        <v>-1810.96388121</v>
      </c>
      <c r="W320">
        <v>-1810.9604662700001</v>
      </c>
      <c r="X320">
        <v>-1810.9617493999999</v>
      </c>
      <c r="Y320">
        <v>-1657.3305875200001</v>
      </c>
      <c r="Z320" s="7">
        <v>-1802.9890357300001</v>
      </c>
      <c r="AA320">
        <v>-1751.7118355</v>
      </c>
      <c r="AB320">
        <v>-1809.00515956</v>
      </c>
      <c r="AC320">
        <v>-1809.0087981900001</v>
      </c>
      <c r="AD320">
        <v>-1809.0097934299999</v>
      </c>
      <c r="AE320">
        <v>-1655.3788035499999</v>
      </c>
      <c r="AF320">
        <v>-1751.2895127500001</v>
      </c>
      <c r="AG320">
        <v>-1808.57408493</v>
      </c>
      <c r="AH320">
        <v>-1808.57815633</v>
      </c>
      <c r="AI320">
        <v>-1808.5813756</v>
      </c>
      <c r="AJ320" s="7">
        <v>-1654.9595374800001</v>
      </c>
      <c r="AK320">
        <v>-1757.29763531</v>
      </c>
      <c r="AL320">
        <v>-1757.30150116</v>
      </c>
      <c r="AM320">
        <v>-1757.3134509700001</v>
      </c>
      <c r="AN320">
        <v>-1603.6716917900001</v>
      </c>
      <c r="AO320">
        <v>-1814.59384851</v>
      </c>
      <c r="AP320">
        <v>-1814.5949722</v>
      </c>
      <c r="AQ320">
        <v>-1660.96402287</v>
      </c>
      <c r="AR320" s="7">
        <v>-1814.6011779600001</v>
      </c>
      <c r="AS320">
        <v>-1660.9679033299999</v>
      </c>
      <c r="AT320">
        <v>-1660.9691256200001</v>
      </c>
    </row>
    <row r="321" spans="1:48" x14ac:dyDescent="0.35">
      <c r="A321" t="s">
        <v>35</v>
      </c>
      <c r="B321">
        <v>-705.13579467</v>
      </c>
      <c r="C321">
        <v>-705.13796339700002</v>
      </c>
      <c r="D321">
        <v>-705.138331204</v>
      </c>
      <c r="E321">
        <v>-705.13692289100004</v>
      </c>
      <c r="F321">
        <v>-705.139169294</v>
      </c>
      <c r="G321">
        <v>-705.13846758199998</v>
      </c>
      <c r="H321">
        <v>-705.13953557499997</v>
      </c>
      <c r="I321">
        <v>-705.13829461099999</v>
      </c>
      <c r="J321">
        <v>-705.13813151900001</v>
      </c>
      <c r="K321">
        <v>-705.13577569200004</v>
      </c>
      <c r="L321">
        <v>-705.13599337699998</v>
      </c>
      <c r="M321">
        <v>-705.13468297400004</v>
      </c>
      <c r="N321">
        <v>-705.13684314199998</v>
      </c>
      <c r="O321">
        <v>-705.13626503900002</v>
      </c>
      <c r="P321">
        <v>-705.13719904799996</v>
      </c>
      <c r="Q321">
        <v>-705.13614475300005</v>
      </c>
      <c r="R321">
        <v>-705.13594725999997</v>
      </c>
      <c r="S321">
        <v>-705.13824555199994</v>
      </c>
      <c r="T321">
        <v>-705.13687048500003</v>
      </c>
      <c r="U321" s="8">
        <v>-705.13911917400003</v>
      </c>
      <c r="V321">
        <v>-705.13846065999996</v>
      </c>
      <c r="W321">
        <v>-705.13939607500004</v>
      </c>
      <c r="X321" s="8">
        <v>-705.13838197300004</v>
      </c>
      <c r="Y321">
        <v>-705.13811056199995</v>
      </c>
      <c r="Z321" s="8">
        <v>-705.137148766</v>
      </c>
      <c r="AA321">
        <v>-705.13938591199997</v>
      </c>
      <c r="AB321">
        <v>-705.13867791999996</v>
      </c>
      <c r="AC321">
        <v>-705.13979575500002</v>
      </c>
      <c r="AD321" s="8">
        <v>-705.13863031699998</v>
      </c>
      <c r="AE321">
        <v>-705.13837401499995</v>
      </c>
      <c r="AF321">
        <v>-705.13800141299998</v>
      </c>
      <c r="AG321">
        <v>-705.13734173900002</v>
      </c>
      <c r="AH321">
        <v>-705.13837693799996</v>
      </c>
      <c r="AI321">
        <v>-705.13726465900004</v>
      </c>
      <c r="AJ321" s="8">
        <v>-705.13705708400005</v>
      </c>
      <c r="AK321">
        <v>-705.139567339</v>
      </c>
      <c r="AL321" s="8">
        <v>-705.14060968399997</v>
      </c>
      <c r="AM321">
        <v>-705.13946299400004</v>
      </c>
      <c r="AN321">
        <v>-705.13928135000003</v>
      </c>
      <c r="AO321">
        <v>-705.13988556200002</v>
      </c>
      <c r="AP321" s="8">
        <v>-705.13875922900002</v>
      </c>
      <c r="AQ321">
        <v>-705.13862643599998</v>
      </c>
      <c r="AR321" s="8">
        <v>-705.13925279099999</v>
      </c>
      <c r="AS321">
        <v>-401.09953809000001</v>
      </c>
      <c r="AT321" s="8">
        <v>-705.13859772299998</v>
      </c>
    </row>
    <row r="322" spans="1:48" x14ac:dyDescent="0.35">
      <c r="A322" t="s">
        <v>36</v>
      </c>
      <c r="B322">
        <v>-323.70201615899998</v>
      </c>
      <c r="C322">
        <v>-323.70259268900003</v>
      </c>
      <c r="D322">
        <v>-247.80615713</v>
      </c>
      <c r="E322">
        <v>-323.70202510600001</v>
      </c>
      <c r="F322">
        <v>-323.70202379199998</v>
      </c>
      <c r="G322">
        <v>-323.70201589999999</v>
      </c>
      <c r="H322">
        <v>-323.70202161100002</v>
      </c>
      <c r="I322">
        <v>-323.70200593099997</v>
      </c>
      <c r="J322">
        <v>-323.70200826000001</v>
      </c>
      <c r="K322">
        <v>-511.78982912399999</v>
      </c>
      <c r="L322">
        <v>-511.78974381</v>
      </c>
      <c r="M322">
        <v>-511.78983579700002</v>
      </c>
      <c r="N322">
        <v>-511.78981104299999</v>
      </c>
      <c r="O322">
        <v>-511.78983229300002</v>
      </c>
      <c r="P322">
        <v>-511.78980053499998</v>
      </c>
      <c r="Q322">
        <v>-511.78982901400002</v>
      </c>
      <c r="R322">
        <v>-511.78981101599999</v>
      </c>
      <c r="S322">
        <v>-551.08322796899995</v>
      </c>
      <c r="T322">
        <v>-551.08268523000004</v>
      </c>
      <c r="U322" s="8">
        <v>-551.08262037300005</v>
      </c>
      <c r="V322">
        <v>-551.083393366</v>
      </c>
      <c r="W322">
        <v>-551.08273952900004</v>
      </c>
      <c r="X322">
        <v>-551.08274904100006</v>
      </c>
      <c r="Y322">
        <v>-551.08274692600003</v>
      </c>
      <c r="Z322">
        <v>-549.140437045</v>
      </c>
      <c r="AA322">
        <v>-549.14037297799996</v>
      </c>
      <c r="AB322">
        <v>-549.14012909799999</v>
      </c>
      <c r="AC322">
        <v>-549.14035138400004</v>
      </c>
      <c r="AD322">
        <v>-549.14034920300003</v>
      </c>
      <c r="AE322">
        <v>-549.14040140500003</v>
      </c>
      <c r="AF322">
        <v>-548.69728428300004</v>
      </c>
      <c r="AG322">
        <v>-548.69703959799995</v>
      </c>
      <c r="AH322">
        <v>-548.69700602499995</v>
      </c>
      <c r="AI322">
        <v>-548.69755129600003</v>
      </c>
      <c r="AJ322">
        <v>-548.69663129000003</v>
      </c>
      <c r="AK322">
        <v>-497.41611392700003</v>
      </c>
      <c r="AL322">
        <v>-497.41597791300001</v>
      </c>
      <c r="AM322">
        <v>-497.41607138400002</v>
      </c>
      <c r="AN322">
        <v>-497.41601872699999</v>
      </c>
      <c r="AO322">
        <v>-554.72437216900005</v>
      </c>
      <c r="AP322">
        <v>-554.72440467499996</v>
      </c>
      <c r="AQ322">
        <v>-554.72437401299999</v>
      </c>
      <c r="AR322" s="8">
        <v>-554.72322484400001</v>
      </c>
      <c r="AS322" s="8">
        <v>-554.72308453400001</v>
      </c>
      <c r="AT322" s="8">
        <v>-554.72492697500002</v>
      </c>
    </row>
    <row r="323" spans="1:48" x14ac:dyDescent="0.35">
      <c r="A323" t="s">
        <v>83</v>
      </c>
      <c r="B323">
        <v>-511.78975359100002</v>
      </c>
      <c r="C323">
        <v>-551.08471714300003</v>
      </c>
      <c r="D323">
        <v>-548.48887188799995</v>
      </c>
      <c r="E323">
        <v>-548.69704807400001</v>
      </c>
      <c r="F323">
        <v>-497.41597611100002</v>
      </c>
      <c r="G323">
        <v>-554.72437899800002</v>
      </c>
      <c r="H323">
        <v>-554.72310761599999</v>
      </c>
      <c r="I323">
        <v>-554.72493643799999</v>
      </c>
      <c r="J323">
        <v>-401.09954206999998</v>
      </c>
      <c r="K323">
        <v>-551.08277879299999</v>
      </c>
      <c r="L323">
        <v>-549.14038503400002</v>
      </c>
      <c r="M323">
        <v>-548.696999764</v>
      </c>
      <c r="N323">
        <v>-497.41602437500001</v>
      </c>
      <c r="O323">
        <v>-554.72435321499995</v>
      </c>
      <c r="P323">
        <v>-554.72311982199994</v>
      </c>
      <c r="Q323">
        <v>-554.72494088999997</v>
      </c>
      <c r="R323">
        <v>-401.09954008699998</v>
      </c>
      <c r="S323">
        <v>-549.13711200099999</v>
      </c>
      <c r="T323">
        <v>-548.69700386199997</v>
      </c>
      <c r="U323" s="8">
        <v>-497.41604844800003</v>
      </c>
      <c r="V323" s="8">
        <v>-554.72510080899997</v>
      </c>
      <c r="W323">
        <v>-554.723071441</v>
      </c>
      <c r="X323" s="8">
        <v>-554.72494602300003</v>
      </c>
      <c r="Y323">
        <v>-401.09953463300002</v>
      </c>
      <c r="Z323">
        <v>-548.69699340600005</v>
      </c>
      <c r="AA323">
        <v>-497.41611453399997</v>
      </c>
      <c r="AB323">
        <v>-554.72442652799998</v>
      </c>
      <c r="AC323">
        <v>-554.72310683499995</v>
      </c>
      <c r="AD323" s="8">
        <v>-554.72492954500001</v>
      </c>
      <c r="AE323">
        <v>-401.09954163700002</v>
      </c>
      <c r="AF323">
        <v>-497.41555212200001</v>
      </c>
      <c r="AG323">
        <v>-554.72435200100006</v>
      </c>
      <c r="AH323" s="8">
        <v>-554.72310339000001</v>
      </c>
      <c r="AI323" s="8">
        <v>-554.72531062300004</v>
      </c>
      <c r="AJ323">
        <v>-401.099841185</v>
      </c>
      <c r="AK323">
        <v>-554.72440073200005</v>
      </c>
      <c r="AL323" s="8">
        <v>-554.72309667900004</v>
      </c>
      <c r="AM323">
        <v>-554.72608554700003</v>
      </c>
      <c r="AN323">
        <v>-401.099540816</v>
      </c>
      <c r="AO323" s="8">
        <v>-554.72310189799998</v>
      </c>
      <c r="AP323" s="8">
        <v>-554.72493812599998</v>
      </c>
      <c r="AQ323">
        <v>-401.09954713500002</v>
      </c>
      <c r="AR323" s="8">
        <v>-554.72528526899998</v>
      </c>
      <c r="AS323">
        <v>-705.13961684000003</v>
      </c>
      <c r="AT323">
        <v>-401.099546422</v>
      </c>
    </row>
    <row r="324" spans="1:48" x14ac:dyDescent="0.35">
      <c r="A324" t="s">
        <v>37</v>
      </c>
      <c r="B324">
        <f>627.5095*(B320-B321-B322-B323)</f>
        <v>-20.468989659427685</v>
      </c>
      <c r="C324">
        <f t="shared" ref="C324" si="69">627.5095*(C320-C321-C322-C323)</f>
        <v>-7.5834403847041969</v>
      </c>
      <c r="D324">
        <f>627.5095*(D320-D321-D322-D323)</f>
        <v>-101.27978104125403</v>
      </c>
      <c r="E324">
        <f t="shared" ref="E324:AT324" si="70">627.5095*(E320-E321-E322-E323)</f>
        <v>-9.0952601174909962</v>
      </c>
      <c r="F324">
        <f t="shared" si="70"/>
        <v>-10.548988785891703</v>
      </c>
      <c r="G324">
        <f t="shared" si="70"/>
        <v>-0.90508832735484068</v>
      </c>
      <c r="H324">
        <f t="shared" si="70"/>
        <v>-3.5608076778072038</v>
      </c>
      <c r="I324">
        <f t="shared" si="70"/>
        <v>-3.7953657088342592</v>
      </c>
      <c r="J324">
        <f t="shared" si="70"/>
        <v>-0.3988895913730745</v>
      </c>
      <c r="K324">
        <f t="shared" si="70"/>
        <v>-24.794971753752179</v>
      </c>
      <c r="L324">
        <f t="shared" si="70"/>
        <v>-20.893875714350777</v>
      </c>
      <c r="M324">
        <f t="shared" si="70"/>
        <v>-28.996445295771224</v>
      </c>
      <c r="N324">
        <f t="shared" si="70"/>
        <v>-31.059913022683372</v>
      </c>
      <c r="O324">
        <f t="shared" si="70"/>
        <v>-20.901182434886692</v>
      </c>
      <c r="P324">
        <f t="shared" si="70"/>
        <v>-23.693563314447672</v>
      </c>
      <c r="Q324">
        <f t="shared" si="70"/>
        <v>-23.769628760949761</v>
      </c>
      <c r="R324">
        <f t="shared" si="70"/>
        <v>-20.414363074985697</v>
      </c>
      <c r="S324">
        <f t="shared" si="70"/>
        <v>-28.659198472803521</v>
      </c>
      <c r="T324">
        <f t="shared" si="70"/>
        <v>-14.837671088014789</v>
      </c>
      <c r="U324" s="9">
        <f t="shared" si="70"/>
        <v>-17.433120661023803</v>
      </c>
      <c r="V324">
        <f t="shared" si="70"/>
        <v>-10.621461113078485</v>
      </c>
      <c r="W324">
        <f t="shared" si="70"/>
        <v>-9.5753086502229738</v>
      </c>
      <c r="X324">
        <f t="shared" si="70"/>
        <v>-9.8345566698906559</v>
      </c>
      <c r="Y324">
        <f t="shared" si="70"/>
        <v>-6.3977097288599545</v>
      </c>
      <c r="Z324">
        <f t="shared" si="70"/>
        <v>-9.0715992444620159</v>
      </c>
      <c r="AA324">
        <f t="shared" si="70"/>
        <v>-10.016354329718164</v>
      </c>
      <c r="AB324">
        <f t="shared" si="70"/>
        <v>-1.2085920821989948</v>
      </c>
      <c r="AC324">
        <f t="shared" si="70"/>
        <v>-3.4790482101080764</v>
      </c>
      <c r="AD324">
        <f t="shared" si="70"/>
        <v>-3.6924949389229145</v>
      </c>
      <c r="AE324">
        <f t="shared" si="70"/>
        <v>-0.30527897913691265</v>
      </c>
      <c r="AF324">
        <f t="shared" si="70"/>
        <v>-24.268887241884755</v>
      </c>
      <c r="AG324">
        <f t="shared" si="70"/>
        <v>-9.6332698201251308</v>
      </c>
      <c r="AH324">
        <f t="shared" si="70"/>
        <v>-12.343097432303484</v>
      </c>
      <c r="AI324">
        <f t="shared" si="70"/>
        <v>-13.333963170641635</v>
      </c>
      <c r="AJ324">
        <f t="shared" si="70"/>
        <v>-16.320217502768269</v>
      </c>
      <c r="AK324">
        <f t="shared" si="70"/>
        <v>-11.014870036475418</v>
      </c>
      <c r="AL324">
        <f t="shared" si="70"/>
        <v>-13.690301970346539</v>
      </c>
      <c r="AM324">
        <f t="shared" si="70"/>
        <v>-19.97428313242116</v>
      </c>
      <c r="AN324">
        <f t="shared" si="70"/>
        <v>-10.574097951046774</v>
      </c>
      <c r="AO324">
        <f t="shared" si="70"/>
        <v>-4.0718344718667838</v>
      </c>
      <c r="AP324">
        <f t="shared" si="70"/>
        <v>-4.3110969416590352</v>
      </c>
      <c r="AQ324">
        <f t="shared" si="70"/>
        <v>-0.92575598022690542</v>
      </c>
      <c r="AR324">
        <f t="shared" si="70"/>
        <v>-8.4180750830940969</v>
      </c>
      <c r="AS324">
        <f t="shared" si="70"/>
        <v>-3.5541297217040904</v>
      </c>
      <c r="AT324">
        <f t="shared" si="70"/>
        <v>-3.7992562678243118</v>
      </c>
    </row>
    <row r="326" spans="1:48" x14ac:dyDescent="0.35">
      <c r="A326" t="s">
        <v>84</v>
      </c>
      <c r="B326" s="7">
        <f>B324-$B317-C317-'S4. PAIRS'!DG$8</f>
        <v>-0.11387101150489516</v>
      </c>
      <c r="C326" s="7">
        <f>C324-$B317-D317-'S4. PAIRS'!DG$9</f>
        <v>3.7098989180464059E-2</v>
      </c>
      <c r="D326" s="7">
        <f>D324-$B317-E317-'S4. PAIRS'!DG$10</f>
        <v>-2.3151335495754211E-2</v>
      </c>
      <c r="E326" s="7">
        <f>E324-$B317-F317-'S4. PAIRS'!DG$11</f>
        <v>2.4684341257530166E-2</v>
      </c>
      <c r="F326" s="7">
        <f>F324-$B317-G317-'S4. PAIRS'!DG$12</f>
        <v>-2.1988560490003039E-2</v>
      </c>
      <c r="G326" s="7">
        <f>G324-$B317-H317-'S4. PAIRS'!DG$13</f>
        <v>5.3401058721811038E-3</v>
      </c>
      <c r="H326" s="7">
        <f>H324-$B317-I317-'S4. PAIRS'!DG$14</f>
        <v>-2.1910121704609632E-2</v>
      </c>
      <c r="I326" s="7">
        <f>I324-$B317-J317-'S4. PAIRS'!DG$15</f>
        <v>-5.1292625557265732E-3</v>
      </c>
      <c r="J326" s="7">
        <f>J324-$B317-K317-'S4. PAIRS'!DG$16</f>
        <v>-2.0212081976252747E-3</v>
      </c>
      <c r="K326" s="7">
        <f>K324-$C317-D317-'S4. PAIRS'!DG$17</f>
        <v>0.8223988906023163</v>
      </c>
      <c r="L326" s="7">
        <f>L324-$C317-E317-'S4. PAIRS'!DG$18</f>
        <v>-0.12952862839978513</v>
      </c>
      <c r="M326" s="7">
        <f>M324-$C317-F317-'S4. PAIRS'!DG$19</f>
        <v>7.9312808243775276E-2</v>
      </c>
      <c r="N326" s="7">
        <f>N324-$C317-G317-'S4. PAIRS'!DG$20</f>
        <v>-0.12909188187649162</v>
      </c>
      <c r="O326" s="7">
        <f>O324-$C317-H317-'S4. PAIRS'!DG$21</f>
        <v>-1.907817121049022E-2</v>
      </c>
      <c r="P326" s="7">
        <f>P324-$C317-I317-'S4. PAIRS'!DG$22</f>
        <v>-0.1626874855072527</v>
      </c>
      <c r="Q326" s="7">
        <f>Q324-$C317-J317-'S4. PAIRS'!DG$23</f>
        <v>-2.2162380388428587E-2</v>
      </c>
      <c r="R326" s="7">
        <f>R324-$C317-K317-'S4. PAIRS'!DG$24</f>
        <v>-3.5304312120577767E-2</v>
      </c>
      <c r="S326" s="7">
        <f>S324-$D317-E317-'S4. PAIRS'!DG$25</f>
        <v>-0.13493274031313973</v>
      </c>
      <c r="T326" s="7">
        <f>T324-$D317-F317-'S4. PAIRS'!DG$26</f>
        <v>0.20294347501826393</v>
      </c>
      <c r="U326" s="7">
        <f>U324-$D317-G317-'S4. PAIRS'!DG$27</f>
        <v>-0.42632556161672153</v>
      </c>
      <c r="V326" s="7">
        <f>V324-$D317-H317-'S4. PAIRS'!DG$28</f>
        <v>-0.75805030131225681</v>
      </c>
      <c r="W326" s="7">
        <f>W324-$D317-I317-'S4. PAIRS'!DG$29</f>
        <v>-0.11483172848397363</v>
      </c>
      <c r="X326" s="7">
        <f>X324-$D317-J317-'S4. PAIRS'!DG$30</f>
        <v>-8.8611871453216737E-2</v>
      </c>
      <c r="Y326" s="7">
        <f>Y324-$D317-K317-'S4. PAIRS'!DG$31</f>
        <v>-3.4702530453597807E-2</v>
      </c>
      <c r="Z326" s="7">
        <f>Z324-$E317-F317-'S4. PAIRS'!DG$32</f>
        <v>-1.5703425246008935E-2</v>
      </c>
      <c r="AA326" s="7">
        <f>AA324-$E317-G317-'S4. PAIRS'!DG$33</f>
        <v>3.5033855354331678E-2</v>
      </c>
      <c r="AB326" s="7">
        <f>AB324-$E317-H317-'S4. PAIRS'!DG$34</f>
        <v>-0.20210323962346291</v>
      </c>
      <c r="AC326" s="7">
        <f>AC324-$E317-I317-'S4. PAIRS'!DG$35</f>
        <v>1.6905105857356273E-2</v>
      </c>
      <c r="AD326" s="7">
        <f>AD324-$E317-J317-'S4. PAIRS'!DG$36</f>
        <v>2.8183961968397116E-2</v>
      </c>
      <c r="AE326" s="7">
        <f>AE324-$E317-K317-'S4. PAIRS'!DG$37</f>
        <v>-1.3365952252048542E-3</v>
      </c>
      <c r="AF326" s="7">
        <f>AF324-$F317-G317-'S4. PAIRS'!DG$38</f>
        <v>-2.1087180644007004</v>
      </c>
      <c r="AG326" s="7">
        <f>AG324-$F317-H317-'S4. PAIRS'!DG$39</f>
        <v>9.3329487564521585E-3</v>
      </c>
      <c r="AH326" s="7">
        <f>AH324-$F317-I317-'S4. PAIRS'!DG$40</f>
        <v>-5.351526524178405E-2</v>
      </c>
      <c r="AI326" s="7">
        <f>AI324-$F317-J317-'S4. PAIRS'!DG$41</f>
        <v>-0.67128456254612934</v>
      </c>
      <c r="AJ326" s="7">
        <f>AJ324-$F317-K317-'S4. PAIRS'!DG$42</f>
        <v>-0.36192802685359293</v>
      </c>
      <c r="AK326" s="7">
        <f>AK324-$G317-H317-'S4. PAIRS'!DG$43</f>
        <v>5.587783838596342E-2</v>
      </c>
      <c r="AL326" s="7">
        <f>AL324-$G317-I317-'S4. PAIRS'!DG$44</f>
        <v>-4.4553170606566545E-4</v>
      </c>
      <c r="AM326" s="7">
        <f>AM324-$G317-J317-'S4. PAIRS'!DG$45</f>
        <v>-0.74969438468068272</v>
      </c>
      <c r="AN326" s="7">
        <f>AN324-$G317-K317-'S4. PAIRS'!DG$46</f>
        <v>-1.9751489095692357E-2</v>
      </c>
      <c r="AO326" s="7">
        <f>AO324-$H317-I317-'S4. PAIRS'!DG$47</f>
        <v>-4.7540118481361228E-3</v>
      </c>
      <c r="AP326" s="7">
        <f>AP324-$H317-J317-'S4. PAIRS'!DG$48</f>
        <v>5.5026308260644257E-3</v>
      </c>
      <c r="AQ326" s="7">
        <f>AQ324-$H317-K317-'S4. PAIRS'!DG$49</f>
        <v>-2.9386269797252828E-3</v>
      </c>
      <c r="AR326" s="7">
        <f>AR324-$I317-J317-'S4. PAIRS'!DG$50</f>
        <v>-1.4132856808960876</v>
      </c>
      <c r="AS326" s="7">
        <f>AS324-$I317-K317-'S4. PAIRS'!DG$51</f>
        <v>-3.0716589779798903E-3</v>
      </c>
      <c r="AT326" s="7">
        <f>AT324-J317-K317-'S4. PAIRS'!DG$52</f>
        <v>1.9364942052440808E-3</v>
      </c>
      <c r="AV326" s="7">
        <f>SUM(B326:AT326)</f>
        <v>-6.527358210877459</v>
      </c>
    </row>
    <row r="328" spans="1:48" x14ac:dyDescent="0.35">
      <c r="A328" s="30" t="s">
        <v>152</v>
      </c>
      <c r="B328" s="30"/>
      <c r="C328" s="30"/>
      <c r="D328" s="30"/>
      <c r="E328" s="30"/>
    </row>
    <row r="330" spans="1:48" x14ac:dyDescent="0.35">
      <c r="B330" t="s">
        <v>24</v>
      </c>
      <c r="C330" t="s">
        <v>25</v>
      </c>
      <c r="D330" t="s">
        <v>26</v>
      </c>
      <c r="E330" t="s">
        <v>27</v>
      </c>
      <c r="F330" t="s">
        <v>28</v>
      </c>
      <c r="G330" t="s">
        <v>29</v>
      </c>
      <c r="H330" t="s">
        <v>30</v>
      </c>
      <c r="I330" t="s">
        <v>31</v>
      </c>
      <c r="J330" t="s">
        <v>32</v>
      </c>
      <c r="K330" t="s">
        <v>33</v>
      </c>
      <c r="M330" t="s">
        <v>34</v>
      </c>
    </row>
    <row r="331" spans="1:48" x14ac:dyDescent="0.35">
      <c r="A331" t="s">
        <v>34</v>
      </c>
      <c r="B331">
        <v>-1028.7625689199999</v>
      </c>
      <c r="C331">
        <v>-1216.8790757899999</v>
      </c>
      <c r="D331">
        <v>-1256.14905823</v>
      </c>
      <c r="E331">
        <v>-1254.1843688700001</v>
      </c>
      <c r="F331">
        <v>-1253.7549426800001</v>
      </c>
      <c r="G331">
        <v>-1202.46179194</v>
      </c>
      <c r="H331">
        <v>-1259.76043125</v>
      </c>
      <c r="I331">
        <v>-1259.7624572300001</v>
      </c>
      <c r="J331">
        <v>-1259.76389363</v>
      </c>
      <c r="K331">
        <v>-1106.1473049900001</v>
      </c>
    </row>
    <row r="332" spans="1:48" x14ac:dyDescent="0.35">
      <c r="A332" t="s">
        <v>35</v>
      </c>
      <c r="B332">
        <v>-705.08873183599997</v>
      </c>
      <c r="C332">
        <v>-705.08626570599995</v>
      </c>
      <c r="D332">
        <v>-705.08875501499995</v>
      </c>
      <c r="E332">
        <v>-705.08903645800001</v>
      </c>
      <c r="F332">
        <v>-705.08724048800002</v>
      </c>
      <c r="G332">
        <v>-705.08816186000001</v>
      </c>
      <c r="H332">
        <v>-705.08923249600002</v>
      </c>
      <c r="I332" s="5">
        <v>-705.08791747500004</v>
      </c>
      <c r="J332">
        <v>-705.08670629899996</v>
      </c>
      <c r="K332">
        <v>-705.08880516500005</v>
      </c>
    </row>
    <row r="333" spans="1:48" x14ac:dyDescent="0.35">
      <c r="A333" t="s">
        <v>36</v>
      </c>
      <c r="B333">
        <v>-323.67290599299997</v>
      </c>
      <c r="C333">
        <v>-511.761551295</v>
      </c>
      <c r="D333">
        <v>-551.04835762000005</v>
      </c>
      <c r="E333">
        <v>-549.09429101600006</v>
      </c>
      <c r="F333">
        <v>-548.65174381099996</v>
      </c>
      <c r="G333">
        <v>-497.35708575699999</v>
      </c>
      <c r="H333">
        <v>-554.66846012999997</v>
      </c>
      <c r="I333">
        <v>-554.66681133199995</v>
      </c>
      <c r="J333" s="5">
        <v>-554.66745891999994</v>
      </c>
      <c r="K333">
        <v>-401.05735683900002</v>
      </c>
    </row>
    <row r="334" spans="1:48" x14ac:dyDescent="0.35">
      <c r="A334" t="s">
        <v>37</v>
      </c>
      <c r="B334">
        <f t="shared" ref="B334:F334" si="71">627.5095*(B331-B332-B333)</f>
        <v>-0.58426844785446475</v>
      </c>
      <c r="C334">
        <f t="shared" si="71"/>
        <v>-19.615187055954681</v>
      </c>
      <c r="D334">
        <f t="shared" si="71"/>
        <v>-7.4959743456794108</v>
      </c>
      <c r="E334">
        <f t="shared" si="71"/>
        <v>-0.65348588326518731</v>
      </c>
      <c r="F334">
        <f t="shared" si="71"/>
        <v>-10.014035682202488</v>
      </c>
      <c r="G334">
        <f>627.5095*(G331-G332-G333)</f>
        <v>-10.381719853571687</v>
      </c>
      <c r="H334">
        <f t="shared" ref="H334:K334" si="72">627.5095*(H331-H332-H333)</f>
        <v>-1.7185125769386038</v>
      </c>
      <c r="I334">
        <f t="shared" si="72"/>
        <v>-4.8496588525918503</v>
      </c>
      <c r="J334">
        <f t="shared" si="72"/>
        <v>-6.1046703224564673</v>
      </c>
      <c r="K334">
        <f t="shared" si="72"/>
        <v>-0.71723457336119056</v>
      </c>
      <c r="M334" s="6">
        <f>SUM(B334:K334)</f>
        <v>-62.134747593876035</v>
      </c>
    </row>
    <row r="336" spans="1:48" x14ac:dyDescent="0.35">
      <c r="B336" t="s">
        <v>38</v>
      </c>
      <c r="C336" t="s">
        <v>39</v>
      </c>
      <c r="D336" t="s">
        <v>40</v>
      </c>
      <c r="E336" t="s">
        <v>41</v>
      </c>
      <c r="F336" t="s">
        <v>42</v>
      </c>
      <c r="G336" t="s">
        <v>43</v>
      </c>
      <c r="H336" t="s">
        <v>44</v>
      </c>
      <c r="I336" t="s">
        <v>45</v>
      </c>
      <c r="J336" t="s">
        <v>46</v>
      </c>
      <c r="K336" t="s">
        <v>47</v>
      </c>
      <c r="L336" t="s">
        <v>48</v>
      </c>
      <c r="M336" t="s">
        <v>49</v>
      </c>
      <c r="N336" t="s">
        <v>50</v>
      </c>
      <c r="O336" t="s">
        <v>51</v>
      </c>
      <c r="P336" t="s">
        <v>52</v>
      </c>
      <c r="Q336" t="s">
        <v>53</v>
      </c>
      <c r="R336" t="s">
        <v>54</v>
      </c>
      <c r="S336" t="s">
        <v>55</v>
      </c>
      <c r="T336" t="s">
        <v>56</v>
      </c>
      <c r="U336" t="s">
        <v>57</v>
      </c>
      <c r="V336" t="s">
        <v>58</v>
      </c>
      <c r="W336" t="s">
        <v>59</v>
      </c>
      <c r="X336" t="s">
        <v>60</v>
      </c>
      <c r="Y336" t="s">
        <v>61</v>
      </c>
      <c r="Z336" t="s">
        <v>62</v>
      </c>
      <c r="AA336" t="s">
        <v>63</v>
      </c>
      <c r="AB336" t="s">
        <v>64</v>
      </c>
      <c r="AC336" t="s">
        <v>65</v>
      </c>
      <c r="AD336" t="s">
        <v>66</v>
      </c>
      <c r="AE336" t="s">
        <v>67</v>
      </c>
      <c r="AF336" t="s">
        <v>68</v>
      </c>
      <c r="AG336" t="s">
        <v>69</v>
      </c>
      <c r="AH336" t="s">
        <v>70</v>
      </c>
      <c r="AI336" t="s">
        <v>71</v>
      </c>
      <c r="AJ336" t="s">
        <v>72</v>
      </c>
      <c r="AK336" t="s">
        <v>73</v>
      </c>
      <c r="AL336" t="s">
        <v>74</v>
      </c>
      <c r="AM336" t="s">
        <v>75</v>
      </c>
      <c r="AN336" t="s">
        <v>76</v>
      </c>
      <c r="AO336" t="s">
        <v>77</v>
      </c>
      <c r="AP336" t="s">
        <v>78</v>
      </c>
      <c r="AQ336" t="s">
        <v>79</v>
      </c>
      <c r="AR336" t="s">
        <v>80</v>
      </c>
      <c r="AS336" t="s">
        <v>81</v>
      </c>
      <c r="AT336" t="s">
        <v>82</v>
      </c>
    </row>
    <row r="337" spans="1:48" x14ac:dyDescent="0.35">
      <c r="A337" t="s">
        <v>34</v>
      </c>
      <c r="B337">
        <v>-1540.55340523</v>
      </c>
      <c r="C337">
        <v>-1579.8260329499999</v>
      </c>
      <c r="D337">
        <v>-1501.4719293600001</v>
      </c>
      <c r="E337">
        <v>-1577.42888528</v>
      </c>
      <c r="F337">
        <v>-1526.1357165100001</v>
      </c>
      <c r="G337">
        <v>-1583.4346131100001</v>
      </c>
      <c r="H337">
        <v>-1583.4365919899999</v>
      </c>
      <c r="I337">
        <v>-1583.4377997900001</v>
      </c>
      <c r="J337">
        <v>-1429.8212091800001</v>
      </c>
      <c r="K337">
        <v>-1767.93757493</v>
      </c>
      <c r="L337">
        <v>-1765.9755607500001</v>
      </c>
      <c r="M337">
        <v>-1765.5452221800001</v>
      </c>
      <c r="N337">
        <v>-1714.2529418700001</v>
      </c>
      <c r="O337" s="7">
        <v>-1771.55089875</v>
      </c>
      <c r="P337" s="7">
        <v>-1771.5533719</v>
      </c>
      <c r="Q337" s="7">
        <v>-1771.5543596499999</v>
      </c>
      <c r="R337">
        <v>-1617.93780687</v>
      </c>
      <c r="S337">
        <v>-1805.2741115399999</v>
      </c>
      <c r="T337">
        <v>-1804.8149869700001</v>
      </c>
      <c r="U337" s="7">
        <v>-1753.5234123099999</v>
      </c>
      <c r="V337">
        <v>-1810.82809324</v>
      </c>
      <c r="W337">
        <v>-1810.82291779</v>
      </c>
      <c r="X337">
        <v>-1810.8244772</v>
      </c>
      <c r="Y337">
        <v>-1657.20775237</v>
      </c>
      <c r="Z337" s="7">
        <v>-1802.8507531499999</v>
      </c>
      <c r="AA337">
        <v>-1751.5568396199999</v>
      </c>
      <c r="AB337">
        <v>-1808.8577413999999</v>
      </c>
      <c r="AC337">
        <v>-1808.8585002299999</v>
      </c>
      <c r="AD337">
        <v>-1808.85968699</v>
      </c>
      <c r="AE337">
        <v>-1655.24319459</v>
      </c>
      <c r="AF337">
        <v>-1751.1364016800001</v>
      </c>
      <c r="AG337">
        <v>-1808.4267548299999</v>
      </c>
      <c r="AH337">
        <v>-1808.42938817</v>
      </c>
      <c r="AI337">
        <v>-1808.4326363600001</v>
      </c>
      <c r="AJ337" s="7">
        <v>-1654.8246433300001</v>
      </c>
      <c r="AK337">
        <v>-1757.1336847099999</v>
      </c>
      <c r="AL337">
        <v>-1757.1356311100001</v>
      </c>
      <c r="AM337">
        <v>-1757.1496610500001</v>
      </c>
      <c r="AN337">
        <v>-1603.52060366</v>
      </c>
      <c r="AO337">
        <v>-1814.4341328400001</v>
      </c>
      <c r="AP337">
        <v>-1814.4357537200001</v>
      </c>
      <c r="AQ337">
        <v>-1660.8195519999999</v>
      </c>
      <c r="AR337" s="7">
        <v>-1814.44108886</v>
      </c>
      <c r="AS337">
        <v>-1660.8210910099999</v>
      </c>
      <c r="AT337">
        <v>-1660.8227959200001</v>
      </c>
    </row>
    <row r="338" spans="1:48" x14ac:dyDescent="0.35">
      <c r="A338" t="s">
        <v>35</v>
      </c>
      <c r="B338">
        <v>-705.08636342800003</v>
      </c>
      <c r="C338">
        <v>-705.08882889400002</v>
      </c>
      <c r="D338">
        <v>-705.08912018199999</v>
      </c>
      <c r="E338">
        <v>-705.08733533700001</v>
      </c>
      <c r="F338">
        <v>-705.08828554199999</v>
      </c>
      <c r="G338">
        <v>-705.089306846</v>
      </c>
      <c r="H338">
        <v>-705.08800887200005</v>
      </c>
      <c r="I338">
        <v>-705.08674851199999</v>
      </c>
      <c r="J338">
        <v>-705.08886325000003</v>
      </c>
      <c r="K338">
        <v>-705.08643117899999</v>
      </c>
      <c r="L338">
        <v>-705.08656773899997</v>
      </c>
      <c r="M338">
        <v>-705.08488270700002</v>
      </c>
      <c r="N338">
        <v>-705.08574228199996</v>
      </c>
      <c r="O338">
        <v>-705.08689147400003</v>
      </c>
      <c r="P338">
        <v>-705.08550512199997</v>
      </c>
      <c r="Q338">
        <v>-705.08442348599999</v>
      </c>
      <c r="R338">
        <v>-705.08647254200002</v>
      </c>
      <c r="S338">
        <v>-705.08902548399999</v>
      </c>
      <c r="T338">
        <v>-705.08726053800001</v>
      </c>
      <c r="U338" s="8">
        <v>-705.08823475500003</v>
      </c>
      <c r="V338">
        <v>-705.08934173199998</v>
      </c>
      <c r="W338">
        <v>-705.087883756</v>
      </c>
      <c r="X338" s="8">
        <v>-705.08690508899997</v>
      </c>
      <c r="Y338">
        <v>-705.08880750900005</v>
      </c>
      <c r="Z338" s="8">
        <v>-705.08759149299999</v>
      </c>
      <c r="AA338">
        <v>-705.08850971599998</v>
      </c>
      <c r="AB338">
        <v>-705.08952644700003</v>
      </c>
      <c r="AC338">
        <v>-705.08829468099998</v>
      </c>
      <c r="AD338" s="8">
        <v>-705.08714306299998</v>
      </c>
      <c r="AE338">
        <v>-705.08914120099996</v>
      </c>
      <c r="AF338">
        <v>-705.08671681999999</v>
      </c>
      <c r="AG338">
        <v>-705.08775211399995</v>
      </c>
      <c r="AH338">
        <v>-705.08637618399996</v>
      </c>
      <c r="AI338">
        <v>-705.08526681199999</v>
      </c>
      <c r="AJ338" s="8">
        <v>-705.08743731899995</v>
      </c>
      <c r="AK338">
        <v>-705.08868404700002</v>
      </c>
      <c r="AL338" s="8">
        <v>-705.08730004799997</v>
      </c>
      <c r="AM338">
        <v>-705.08619132900003</v>
      </c>
      <c r="AN338">
        <v>-705.08826484300005</v>
      </c>
      <c r="AO338">
        <v>-705.08831290900002</v>
      </c>
      <c r="AP338" s="8">
        <v>-705.08719381399999</v>
      </c>
      <c r="AQ338">
        <v>-705.08932480600004</v>
      </c>
      <c r="AR338" s="8">
        <v>-705.08568198600005</v>
      </c>
      <c r="AS338">
        <v>-401.05739817</v>
      </c>
      <c r="AT338" s="8">
        <v>-705.08692441400001</v>
      </c>
    </row>
    <row r="339" spans="1:48" x14ac:dyDescent="0.35">
      <c r="A339" t="s">
        <v>36</v>
      </c>
      <c r="B339">
        <v>-323.67294498799998</v>
      </c>
      <c r="C339">
        <v>-323.67305056999999</v>
      </c>
      <c r="D339">
        <v>-247.77394383399999</v>
      </c>
      <c r="E339">
        <v>-323.67290684099999</v>
      </c>
      <c r="F339">
        <v>-323.67290652899999</v>
      </c>
      <c r="G339">
        <v>-323.67294178499998</v>
      </c>
      <c r="H339">
        <v>-323.67293675299999</v>
      </c>
      <c r="I339">
        <v>-323.67290040400002</v>
      </c>
      <c r="J339">
        <v>-323.67289925900002</v>
      </c>
      <c r="K339">
        <v>-511.761536767</v>
      </c>
      <c r="L339">
        <v>-511.761456173</v>
      </c>
      <c r="M339">
        <v>-511.761518658</v>
      </c>
      <c r="N339">
        <v>-511.76150349099998</v>
      </c>
      <c r="O339">
        <v>-511.76153536800001</v>
      </c>
      <c r="P339">
        <v>-511.76147900299998</v>
      </c>
      <c r="Q339">
        <v>-511.76155572300001</v>
      </c>
      <c r="R339">
        <v>-511.76150324899999</v>
      </c>
      <c r="S339">
        <v>-551.04365602099995</v>
      </c>
      <c r="T339">
        <v>-551.04833825000003</v>
      </c>
      <c r="U339" s="8">
        <v>-551.04828696100003</v>
      </c>
      <c r="V339">
        <v>-551.04662693700004</v>
      </c>
      <c r="W339">
        <v>-551.04841457299995</v>
      </c>
      <c r="X339">
        <v>-551.04842020800004</v>
      </c>
      <c r="Y339">
        <v>-551.04838342599999</v>
      </c>
      <c r="Z339">
        <v>-549.09433475900005</v>
      </c>
      <c r="AA339">
        <v>-549.09425519000001</v>
      </c>
      <c r="AB339">
        <v>-549.09429951100003</v>
      </c>
      <c r="AC339">
        <v>-549.09427407400005</v>
      </c>
      <c r="AD339">
        <v>-549.09426500400002</v>
      </c>
      <c r="AE339">
        <v>-549.09431692400005</v>
      </c>
      <c r="AF339">
        <v>-548.651030031</v>
      </c>
      <c r="AG339">
        <v>-548.65179975399997</v>
      </c>
      <c r="AH339">
        <v>-548.65183381300005</v>
      </c>
      <c r="AI339">
        <v>-548.65205931399998</v>
      </c>
      <c r="AJ339">
        <v>-548.65143745399996</v>
      </c>
      <c r="AK339">
        <v>-497.35717412299999</v>
      </c>
      <c r="AL339">
        <v>-497.35705432600002</v>
      </c>
      <c r="AM339">
        <v>-497.35664435400003</v>
      </c>
      <c r="AN339">
        <v>-497.35708382500002</v>
      </c>
      <c r="AO339">
        <v>-554.66847894099999</v>
      </c>
      <c r="AP339">
        <v>-554.66853280199996</v>
      </c>
      <c r="AQ339">
        <v>-554.66856700100004</v>
      </c>
      <c r="AR339" s="8">
        <v>-554.66715808100003</v>
      </c>
      <c r="AS339" s="8">
        <v>-554.66679420699995</v>
      </c>
      <c r="AT339" s="8">
        <v>-554.66747645500004</v>
      </c>
    </row>
    <row r="340" spans="1:48" x14ac:dyDescent="0.35">
      <c r="A340" t="s">
        <v>83</v>
      </c>
      <c r="B340">
        <v>-511.761492675</v>
      </c>
      <c r="C340">
        <v>-551.04707623700006</v>
      </c>
      <c r="D340">
        <v>-548.43454720800003</v>
      </c>
      <c r="E340">
        <v>-548.65178724600003</v>
      </c>
      <c r="F340">
        <v>-497.35701596400003</v>
      </c>
      <c r="G340">
        <v>-554.66849666200005</v>
      </c>
      <c r="H340">
        <v>-554.66684838499998</v>
      </c>
      <c r="I340">
        <v>-554.66746525899998</v>
      </c>
      <c r="J340">
        <v>-401.05736468200001</v>
      </c>
      <c r="K340">
        <v>-551.04843408500005</v>
      </c>
      <c r="L340">
        <v>-549.09426390299996</v>
      </c>
      <c r="M340">
        <v>-548.65174767400003</v>
      </c>
      <c r="N340">
        <v>-497.35705310700001</v>
      </c>
      <c r="O340">
        <v>-554.66845339700001</v>
      </c>
      <c r="P340">
        <v>-554.66678468500004</v>
      </c>
      <c r="Q340">
        <v>-554.66749352399995</v>
      </c>
      <c r="R340">
        <v>-401.05736550099999</v>
      </c>
      <c r="S340">
        <v>-549.09141295100005</v>
      </c>
      <c r="T340">
        <v>-548.65174970800001</v>
      </c>
      <c r="U340" s="8">
        <v>-497.35709271399998</v>
      </c>
      <c r="V340" s="8">
        <v>-554.66765500500003</v>
      </c>
      <c r="W340">
        <v>-554.66683437899997</v>
      </c>
      <c r="X340" s="8">
        <v>-554.66748910199999</v>
      </c>
      <c r="Y340">
        <v>-401.05736587000001</v>
      </c>
      <c r="Z340">
        <v>-548.651753246</v>
      </c>
      <c r="AA340">
        <v>-497.35714977100002</v>
      </c>
      <c r="AB340">
        <v>-554.66866998800003</v>
      </c>
      <c r="AC340">
        <v>-554.666900779</v>
      </c>
      <c r="AD340" s="8">
        <v>-554.66747410999994</v>
      </c>
      <c r="AE340">
        <v>-401.05739901599998</v>
      </c>
      <c r="AF340">
        <v>-497.35686214700002</v>
      </c>
      <c r="AG340">
        <v>-554.66848084900005</v>
      </c>
      <c r="AH340" s="8">
        <v>-554.66691608199994</v>
      </c>
      <c r="AI340" s="8">
        <v>-554.667767551</v>
      </c>
      <c r="AJ340">
        <v>-401.05747804600003</v>
      </c>
      <c r="AK340">
        <v>-554.66852554499997</v>
      </c>
      <c r="AL340" s="8">
        <v>-554.66683650799996</v>
      </c>
      <c r="AM340">
        <v>-554.66834579299996</v>
      </c>
      <c r="AN340">
        <v>-401.05741488400002</v>
      </c>
      <c r="AO340" s="8">
        <v>-554.666809984</v>
      </c>
      <c r="AP340" s="8">
        <v>-554.66748217700001</v>
      </c>
      <c r="AQ340">
        <v>-401.05744824499999</v>
      </c>
      <c r="AR340" s="8">
        <v>-554.667832653</v>
      </c>
      <c r="AS340">
        <v>-705.08794492200002</v>
      </c>
      <c r="AT340">
        <v>-401.05742141000002</v>
      </c>
    </row>
    <row r="341" spans="1:48" x14ac:dyDescent="0.35">
      <c r="A341" t="s">
        <v>37</v>
      </c>
      <c r="B341">
        <f>627.5095*(B337-B338-B339-B340)</f>
        <v>-20.45940696178485</v>
      </c>
      <c r="C341">
        <f t="shared" ref="C341" si="73">627.5095*(C337-C338-C339-C340)</f>
        <v>-10.716135981265015</v>
      </c>
      <c r="D341">
        <f>627.5095*(D337-D338-D339-D340)</f>
        <v>-109.3862863623701</v>
      </c>
      <c r="E341">
        <f t="shared" ref="E341:AT341" si="74">627.5095*(E337-E338-E339-E340)</f>
        <v>-10.577209770636077</v>
      </c>
      <c r="F341">
        <f t="shared" si="74"/>
        <v>-10.986734393047941</v>
      </c>
      <c r="G341">
        <f t="shared" si="74"/>
        <v>-2.4270919118415799</v>
      </c>
      <c r="H341">
        <f t="shared" si="74"/>
        <v>-5.520816030772508</v>
      </c>
      <c r="I341">
        <f t="shared" si="74"/>
        <v>-6.7053249258780889</v>
      </c>
      <c r="J341">
        <f t="shared" si="74"/>
        <v>-1.3064678764159166</v>
      </c>
      <c r="K341">
        <f t="shared" si="74"/>
        <v>-25.836385265042303</v>
      </c>
      <c r="L341">
        <f t="shared" si="74"/>
        <v>-20.879082805533717</v>
      </c>
      <c r="M341">
        <f t="shared" si="74"/>
        <v>-29.53884317244556</v>
      </c>
      <c r="N341">
        <f t="shared" si="74"/>
        <v>-30.523938333488218</v>
      </c>
      <c r="O341">
        <f t="shared" si="74"/>
        <v>-21.346938828211385</v>
      </c>
      <c r="P341">
        <f t="shared" si="74"/>
        <v>-24.851315204292547</v>
      </c>
      <c r="Q341">
        <f t="shared" si="74"/>
        <v>-25.656928843261607</v>
      </c>
      <c r="R341">
        <f t="shared" si="74"/>
        <v>-20.372458618008867</v>
      </c>
      <c r="S341">
        <f t="shared" si="74"/>
        <v>-31.386195372184471</v>
      </c>
      <c r="T341">
        <f t="shared" si="74"/>
        <v>-17.343405000511758</v>
      </c>
      <c r="U341" s="9">
        <f t="shared" si="74"/>
        <v>-18.698452779782144</v>
      </c>
      <c r="V341">
        <f t="shared" si="74"/>
        <v>-15.354885125801514</v>
      </c>
      <c r="W341">
        <f t="shared" si="74"/>
        <v>-12.415326913278065</v>
      </c>
      <c r="X341">
        <f t="shared" si="74"/>
        <v>-13.593613424210767</v>
      </c>
      <c r="Y341">
        <f t="shared" si="74"/>
        <v>-8.2803423953252597</v>
      </c>
      <c r="Z341">
        <f t="shared" si="74"/>
        <v>-10.713878829636382</v>
      </c>
      <c r="AA341">
        <f t="shared" si="74"/>
        <v>-10.62056251931096</v>
      </c>
      <c r="AB341">
        <f t="shared" si="74"/>
        <v>-3.2915722166907924</v>
      </c>
      <c r="AC341">
        <f t="shared" si="74"/>
        <v>-5.6668475315205642</v>
      </c>
      <c r="AD341">
        <f t="shared" si="74"/>
        <v>-6.7801228032547263</v>
      </c>
      <c r="AE341">
        <f t="shared" si="74"/>
        <v>-1.4667714532892513</v>
      </c>
      <c r="AF341">
        <f t="shared" si="74"/>
        <v>-26.22530498551054</v>
      </c>
      <c r="AG341">
        <f t="shared" si="74"/>
        <v>-11.748303767481495</v>
      </c>
      <c r="AH341">
        <f t="shared" si="74"/>
        <v>-15.224692592344844</v>
      </c>
      <c r="AI341">
        <f t="shared" si="74"/>
        <v>-17.283295238117844</v>
      </c>
      <c r="AJ341">
        <f t="shared" si="74"/>
        <v>-17.752564412440204</v>
      </c>
      <c r="AK341">
        <f t="shared" si="74"/>
        <v>-12.111557721868927</v>
      </c>
      <c r="AL341">
        <f t="shared" si="74"/>
        <v>-15.336475252310635</v>
      </c>
      <c r="AM341">
        <f t="shared" si="74"/>
        <v>-24.146298240957538</v>
      </c>
      <c r="AN341">
        <f t="shared" si="74"/>
        <v>-11.194837250973414</v>
      </c>
      <c r="AO341">
        <f t="shared" si="74"/>
        <v>-6.608306309597622</v>
      </c>
      <c r="AP341">
        <f t="shared" si="74"/>
        <v>-7.8720608693201441</v>
      </c>
      <c r="AQ341">
        <f t="shared" si="74"/>
        <v>-2.6430373834201828</v>
      </c>
      <c r="AR341">
        <f t="shared" si="74"/>
        <v>-12.81132180329992</v>
      </c>
      <c r="AS341">
        <f t="shared" si="74"/>
        <v>-5.6185387127568536</v>
      </c>
      <c r="AT341">
        <f t="shared" si="74"/>
        <v>-6.8860639771026539</v>
      </c>
    </row>
    <row r="343" spans="1:48" x14ac:dyDescent="0.35">
      <c r="A343" t="s">
        <v>84</v>
      </c>
      <c r="B343" s="7">
        <f>B341-$B334-C334-'S4. PAIRS'!DM$8</f>
        <v>-6.4344824165866649E-2</v>
      </c>
      <c r="C343" s="7">
        <f>C341-$B334-D334-'S4. PAIRS'!DM$9</f>
        <v>-9.4431394507138666E-2</v>
      </c>
      <c r="D343" s="7">
        <f>D341-$B334-E334-'S4. PAIRS'!DM$10</f>
        <v>4.6361656831450659E-2</v>
      </c>
      <c r="E343" s="7">
        <f>E341-$B334-F334-'S4. PAIRS'!DM$11</f>
        <v>2.1417526820049743E-2</v>
      </c>
      <c r="F343" s="7">
        <f>F341-$B334-G334-'S4. PAIRS'!DM$12</f>
        <v>-2.5410997278526977E-2</v>
      </c>
      <c r="G343" s="7">
        <f>G341-$B334-H334-'S4. PAIRS'!DM$13</f>
        <v>4.836215650714043E-3</v>
      </c>
      <c r="H343" s="7">
        <f>H341-$B334-I334-'S4. PAIRS'!DM$14</f>
        <v>-2.9073770018102289E-2</v>
      </c>
      <c r="I343" s="7">
        <f>I341-$B334-J334-'S4. PAIRS'!DM$15</f>
        <v>-1.170618969900908E-2</v>
      </c>
      <c r="J343" s="7">
        <f>J341-$B334-K334-'S4. PAIRS'!DM$16</f>
        <v>-4.0656341082219022E-3</v>
      </c>
      <c r="K343" s="7">
        <f>K341-$C334-D334-'S4. PAIRS'!DM$17</f>
        <v>0.66879962509505697</v>
      </c>
      <c r="L343" s="7">
        <f>L341-$C334-E334-'S4. PAIRS'!DM$18</f>
        <v>-0.11018941342971245</v>
      </c>
      <c r="M343" s="7">
        <f>M341-$C334-F334-'S4. PAIRS'!DM$19</f>
        <v>6.3321983582863547E-2</v>
      </c>
      <c r="N343" s="7">
        <f>N341-$C334-G334-'S4. PAIRS'!DM$20</f>
        <v>-9.2548866225910353E-2</v>
      </c>
      <c r="O343" s="7">
        <f>O341-$C334-H334-'S4. PAIRS'!DM$21</f>
        <v>-1.9583316402014241E-2</v>
      </c>
      <c r="P343" s="7">
        <f>P341-$C334-I334-'S4. PAIRS'!DM$22</f>
        <v>-1.3659626731262808E-2</v>
      </c>
      <c r="Q343" s="7">
        <f>Q341-$C334-J334-'S4. PAIRS'!DM$23</f>
        <v>0.12467233233639835</v>
      </c>
      <c r="R343" s="7">
        <f>R341-$C334-K334-'S4. PAIRS'!DM$24</f>
        <v>-3.898779281135871E-2</v>
      </c>
      <c r="S343" s="7">
        <f>S341-$D334-E334-'S4. PAIRS'!DM$25</f>
        <v>-1.0537760757619665</v>
      </c>
      <c r="T343" s="7">
        <f>T341-$D334-F334-'S4. PAIRS'!DM$26</f>
        <v>0.13294918292940242</v>
      </c>
      <c r="U343" s="7">
        <f>U341-$D334-G334-'S4. PAIRS'!DM$27</f>
        <v>-0.28386521740538462</v>
      </c>
      <c r="V343" s="7">
        <f>V341-$D334-H334-'S4. PAIRS'!DM$28</f>
        <v>-0.75992906457630216</v>
      </c>
      <c r="W343" s="7">
        <f>W341-$D334-I334-'S4. PAIRS'!DM$29</f>
        <v>-4.2913491997456171E-2</v>
      </c>
      <c r="X343" s="7">
        <f>X341-$D334-J334-'S4. PAIRS'!DM$30</f>
        <v>5.4239411108643748E-2</v>
      </c>
      <c r="Y343" s="7">
        <f>Y341-$D334-K334-'S4. PAIRS'!DM$31</f>
        <v>-4.0814472873999683E-2</v>
      </c>
      <c r="Z343" s="7">
        <f>Z341-$E334-F334-'S4. PAIRS'!DM$32</f>
        <v>-1.1712464584967865E-2</v>
      </c>
      <c r="AA343" s="7">
        <f>AA341-$E334-G334-'S4. PAIRS'!DM$33</f>
        <v>1.2788643838814062E-2</v>
      </c>
      <c r="AB343" s="7">
        <f>AB341-$E334-H334-'S4. PAIRS'!DM$34</f>
        <v>1.9317880051049729E-2</v>
      </c>
      <c r="AC343" s="7">
        <f>AC341-$E334-I334-'S4. PAIRS'!DM$35</f>
        <v>2.201679854691399E-2</v>
      </c>
      <c r="AD343" s="7">
        <f>AD341-$E334-J334-'S4. PAIRS'!DM$36</f>
        <v>7.3060931043930633E-3</v>
      </c>
      <c r="AE343" s="7">
        <f>AE341-$E334-K334-'S4. PAIRS'!DM$37</f>
        <v>-2.4372469480621606E-3</v>
      </c>
      <c r="AF343" s="7">
        <f>AF341-$F334-G334-'S4. PAIRS'!DM$38</f>
        <v>-1.9031503447261189</v>
      </c>
      <c r="AG343" s="7">
        <f>AG341-$F334-H334-'S4. PAIRS'!DM$39</f>
        <v>1.8590596598529734E-2</v>
      </c>
      <c r="AH343" s="7">
        <f>AH341-$F334-I334-'S4. PAIRS'!DM$40</f>
        <v>-1.9210575634541094E-2</v>
      </c>
      <c r="AI343" s="7">
        <f>AI341-$F334-J334-'S4. PAIRS'!DM$41</f>
        <v>-0.34240369614881117</v>
      </c>
      <c r="AJ343" s="7">
        <f>AJ341-$F334-K334-'S4. PAIRS'!DM$42</f>
        <v>-9.6937040052093693E-2</v>
      </c>
      <c r="AK343" s="7">
        <f>AK341-$G334-H334-'S4. PAIRS'!DM$43</f>
        <v>4.6208544670194404E-2</v>
      </c>
      <c r="AL343" s="7">
        <f>AL341-$G334-I334-'S4. PAIRS'!DM$44</f>
        <v>-3.1779591223817807E-2</v>
      </c>
      <c r="AM343" s="7">
        <f>AM341-$G334-J334-'S4. PAIRS'!DM$45</f>
        <v>-0.46880356223929098</v>
      </c>
      <c r="AN343" s="7">
        <f>AN341-$G334-K334-'S4. PAIRS'!DM$46</f>
        <v>-2.5653215773842275E-2</v>
      </c>
      <c r="AO343" s="7">
        <f>AO341-$H334-I334-'S4. PAIRS'!DM$47</f>
        <v>-1.2233297740456037E-2</v>
      </c>
      <c r="AP343" s="7">
        <f>AP341-$H334-J334-'S4. PAIRS'!DM$48</f>
        <v>-6.8831516797742409E-3</v>
      </c>
      <c r="AQ343" s="7">
        <f>AQ341-$H334-K334-'S4. PAIRS'!DM$49</f>
        <v>3.1388025691455879E-3</v>
      </c>
      <c r="AR343" s="7">
        <f>AR341-$I334-J334-'S4. PAIRS'!DM$50</f>
        <v>-0.97956429212401197</v>
      </c>
      <c r="AS343" s="7">
        <f>AS341-$I334-K334-'S4. PAIRS'!DM$51</f>
        <v>-4.6667880583192434E-3</v>
      </c>
      <c r="AT343" s="7">
        <f>AT341-J334-K334-'S4. PAIRS'!DM$52</f>
        <v>-3.3803935972680083E-3</v>
      </c>
      <c r="AV343" s="7">
        <f>SUM(B343:AT343)</f>
        <v>-5.3481505147899888</v>
      </c>
    </row>
    <row r="345" spans="1:48" x14ac:dyDescent="0.35">
      <c r="A345" s="30"/>
      <c r="B345" s="30"/>
      <c r="C345" s="30"/>
      <c r="D345" s="30"/>
      <c r="E345" s="30"/>
    </row>
    <row r="349" spans="1:48" x14ac:dyDescent="0.35">
      <c r="I349" s="5"/>
    </row>
    <row r="350" spans="1:48" x14ac:dyDescent="0.35">
      <c r="J350" s="5"/>
    </row>
    <row r="351" spans="1:48" x14ac:dyDescent="0.35">
      <c r="M351" s="6"/>
    </row>
    <row r="354" spans="2:48" x14ac:dyDescent="0.35">
      <c r="O354" s="7"/>
      <c r="P354" s="7"/>
      <c r="Q354" s="7"/>
      <c r="U354" s="7"/>
      <c r="Z354" s="7"/>
      <c r="AJ354" s="7"/>
      <c r="AR354" s="7"/>
    </row>
    <row r="355" spans="2:48" x14ac:dyDescent="0.35">
      <c r="U355" s="8"/>
      <c r="X355" s="8"/>
      <c r="Z355" s="8"/>
      <c r="AD355" s="8"/>
      <c r="AJ355" s="8"/>
      <c r="AL355" s="8"/>
      <c r="AP355" s="8"/>
      <c r="AR355" s="8"/>
      <c r="AT355" s="8"/>
    </row>
    <row r="356" spans="2:48" x14ac:dyDescent="0.35">
      <c r="U356" s="8"/>
      <c r="AR356" s="8"/>
      <c r="AS356" s="8"/>
      <c r="AT356" s="8"/>
    </row>
    <row r="357" spans="2:48" x14ac:dyDescent="0.35">
      <c r="U357" s="8"/>
      <c r="V357" s="8"/>
      <c r="X357" s="8"/>
      <c r="AD357" s="8"/>
      <c r="AH357" s="8"/>
      <c r="AI357" s="8"/>
      <c r="AL357" s="8"/>
      <c r="AO357" s="8"/>
      <c r="AP357" s="8"/>
      <c r="AR357" s="8"/>
    </row>
    <row r="358" spans="2:48" x14ac:dyDescent="0.35">
      <c r="U358" s="9"/>
    </row>
    <row r="360" spans="2:48" x14ac:dyDescent="0.35">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V360" s="7"/>
    </row>
  </sheetData>
  <mergeCells count="23">
    <mergeCell ref="B2:M3"/>
    <mergeCell ref="A345:E345"/>
    <mergeCell ref="A192:E192"/>
    <mergeCell ref="A209:E209"/>
    <mergeCell ref="A294:E294"/>
    <mergeCell ref="A311:E311"/>
    <mergeCell ref="A328:E328"/>
    <mergeCell ref="A226:E226"/>
    <mergeCell ref="A243:E243"/>
    <mergeCell ref="A277:E277"/>
    <mergeCell ref="A260:E260"/>
    <mergeCell ref="A175:E175"/>
    <mergeCell ref="F5:G5"/>
    <mergeCell ref="A73:E73"/>
    <mergeCell ref="A124:E124"/>
    <mergeCell ref="A141:E141"/>
    <mergeCell ref="A158:E158"/>
    <mergeCell ref="A90:E90"/>
    <mergeCell ref="A107:E107"/>
    <mergeCell ref="A5:D5"/>
    <mergeCell ref="A22:D22"/>
    <mergeCell ref="A39:D39"/>
    <mergeCell ref="A56:D5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P54"/>
  <sheetViews>
    <sheetView workbookViewId="0"/>
  </sheetViews>
  <sheetFormatPr defaultRowHeight="14.5" x14ac:dyDescent="0.35"/>
  <cols>
    <col min="1" max="1" width="9.54296875" bestFit="1" customWidth="1"/>
    <col min="2" max="2" width="15.54296875" customWidth="1"/>
    <col min="3" max="5" width="12.453125" bestFit="1" customWidth="1"/>
    <col min="8" max="8" width="13.81640625" bestFit="1" customWidth="1"/>
    <col min="9" max="11" width="12.453125" bestFit="1" customWidth="1"/>
    <col min="20" max="20" width="13.81640625" bestFit="1" customWidth="1"/>
    <col min="21" max="23" width="12.453125" bestFit="1" customWidth="1"/>
    <col min="26" max="26" width="9.453125" bestFit="1" customWidth="1"/>
    <col min="103" max="103" width="11.90625" customWidth="1"/>
    <col min="109" max="109" width="4.90625" customWidth="1"/>
  </cols>
  <sheetData>
    <row r="1" spans="1:120" x14ac:dyDescent="0.35">
      <c r="A1" s="5" t="s">
        <v>196</v>
      </c>
    </row>
    <row r="2" spans="1:120" x14ac:dyDescent="0.35">
      <c r="C2" s="42"/>
      <c r="D2" s="42"/>
      <c r="E2" s="42"/>
    </row>
    <row r="3" spans="1:120" x14ac:dyDescent="0.35">
      <c r="C3" s="42"/>
      <c r="D3" s="42"/>
      <c r="E3" s="42"/>
    </row>
    <row r="5" spans="1:120" x14ac:dyDescent="0.35">
      <c r="A5" s="30" t="s">
        <v>95</v>
      </c>
      <c r="B5" s="30"/>
      <c r="C5" s="30"/>
      <c r="D5" s="30"/>
      <c r="G5" s="5" t="s">
        <v>96</v>
      </c>
      <c r="H5" s="5"/>
      <c r="I5" s="5"/>
      <c r="J5" s="5"/>
      <c r="M5" s="5" t="s">
        <v>97</v>
      </c>
      <c r="N5" s="5"/>
      <c r="O5" s="5"/>
      <c r="P5" s="5"/>
      <c r="S5" s="5" t="s">
        <v>98</v>
      </c>
      <c r="T5" s="5"/>
      <c r="U5" s="5"/>
      <c r="V5" s="5"/>
      <c r="Y5" s="5" t="s">
        <v>99</v>
      </c>
      <c r="Z5" s="5"/>
      <c r="AA5" s="5"/>
      <c r="AB5" s="5"/>
      <c r="AE5" s="5" t="s">
        <v>100</v>
      </c>
      <c r="AF5" s="5"/>
      <c r="AG5" s="5"/>
      <c r="AH5" s="5"/>
      <c r="AK5" s="5" t="s">
        <v>101</v>
      </c>
      <c r="AL5" s="5"/>
      <c r="AM5" s="5"/>
      <c r="AN5" s="5"/>
      <c r="AQ5" s="5" t="s">
        <v>102</v>
      </c>
      <c r="AR5" s="5"/>
      <c r="AS5" s="5"/>
      <c r="AT5" s="5"/>
      <c r="AW5" s="5" t="s">
        <v>103</v>
      </c>
      <c r="AX5" s="5"/>
      <c r="AY5" s="5"/>
      <c r="AZ5" s="5"/>
      <c r="BC5" s="5" t="s">
        <v>104</v>
      </c>
      <c r="BD5" s="5"/>
      <c r="BE5" s="5"/>
      <c r="BF5" s="5"/>
      <c r="BI5" s="5" t="s">
        <v>112</v>
      </c>
      <c r="BJ5" s="5"/>
      <c r="BK5" s="5"/>
      <c r="BL5" s="5"/>
      <c r="BO5" s="5" t="s">
        <v>113</v>
      </c>
      <c r="BP5" s="5"/>
      <c r="BQ5" s="5"/>
      <c r="BR5" s="5"/>
      <c r="BV5" s="5" t="s">
        <v>120</v>
      </c>
      <c r="BW5" s="5"/>
      <c r="BX5" s="5"/>
      <c r="BY5" s="5"/>
      <c r="CB5" s="5" t="s">
        <v>121</v>
      </c>
      <c r="CC5" s="5"/>
      <c r="CD5" s="5"/>
      <c r="CE5" s="5"/>
      <c r="CH5" s="5" t="s">
        <v>125</v>
      </c>
      <c r="CI5" s="5"/>
      <c r="CJ5" s="5"/>
      <c r="CK5" s="5"/>
      <c r="CN5" s="5" t="s">
        <v>126</v>
      </c>
      <c r="CO5" s="5"/>
      <c r="CP5" s="5"/>
      <c r="CQ5" s="5"/>
      <c r="CT5" s="5" t="s">
        <v>130</v>
      </c>
      <c r="CU5" s="5"/>
      <c r="CV5" s="5"/>
      <c r="CW5" s="5"/>
      <c r="CZ5" s="5" t="s">
        <v>148</v>
      </c>
      <c r="DA5" s="5"/>
      <c r="DB5" s="5"/>
      <c r="DC5" s="5"/>
      <c r="DF5" s="5" t="s">
        <v>149</v>
      </c>
      <c r="DG5" s="5"/>
      <c r="DH5" s="5"/>
      <c r="DI5" s="5"/>
      <c r="DL5" s="5" t="s">
        <v>153</v>
      </c>
      <c r="DM5" s="5"/>
      <c r="DN5" s="5"/>
      <c r="DO5" s="5"/>
    </row>
    <row r="7" spans="1:120" ht="15" thickBot="1" x14ac:dyDescent="0.4">
      <c r="A7" s="10" t="s">
        <v>105</v>
      </c>
      <c r="B7" s="10" t="s">
        <v>106</v>
      </c>
      <c r="C7" s="10" t="s">
        <v>34</v>
      </c>
      <c r="D7" s="10" t="s">
        <v>107</v>
      </c>
      <c r="E7" s="10" t="s">
        <v>83</v>
      </c>
      <c r="G7" s="10" t="s">
        <v>105</v>
      </c>
      <c r="H7" s="10" t="s">
        <v>106</v>
      </c>
      <c r="I7" s="10" t="s">
        <v>34</v>
      </c>
      <c r="J7" s="10" t="s">
        <v>107</v>
      </c>
      <c r="K7" s="10" t="s">
        <v>83</v>
      </c>
      <c r="M7" s="10" t="s">
        <v>105</v>
      </c>
      <c r="N7" s="10" t="s">
        <v>106</v>
      </c>
      <c r="O7" s="10" t="s">
        <v>34</v>
      </c>
      <c r="P7" s="10" t="s">
        <v>107</v>
      </c>
      <c r="Q7" s="10" t="s">
        <v>83</v>
      </c>
      <c r="S7" s="10" t="s">
        <v>105</v>
      </c>
      <c r="T7" s="10" t="s">
        <v>106</v>
      </c>
      <c r="U7" s="10" t="s">
        <v>34</v>
      </c>
      <c r="V7" s="10" t="s">
        <v>107</v>
      </c>
      <c r="W7" s="10" t="s">
        <v>83</v>
      </c>
      <c r="Y7" s="10" t="s">
        <v>105</v>
      </c>
      <c r="Z7" s="10" t="s">
        <v>106</v>
      </c>
      <c r="AA7" s="10" t="s">
        <v>34</v>
      </c>
      <c r="AB7" s="10" t="s">
        <v>107</v>
      </c>
      <c r="AC7" s="10" t="s">
        <v>83</v>
      </c>
      <c r="AE7" s="10" t="s">
        <v>105</v>
      </c>
      <c r="AF7" s="10" t="s">
        <v>106</v>
      </c>
      <c r="AG7" s="10" t="s">
        <v>34</v>
      </c>
      <c r="AH7" s="10" t="s">
        <v>107</v>
      </c>
      <c r="AI7" s="10" t="s">
        <v>83</v>
      </c>
      <c r="AK7" s="10" t="s">
        <v>105</v>
      </c>
      <c r="AL7" s="10" t="s">
        <v>106</v>
      </c>
      <c r="AM7" s="10" t="s">
        <v>34</v>
      </c>
      <c r="AN7" s="10" t="s">
        <v>107</v>
      </c>
      <c r="AO7" s="10" t="s">
        <v>83</v>
      </c>
      <c r="AQ7" s="10" t="s">
        <v>105</v>
      </c>
      <c r="AR7" s="10" t="s">
        <v>106</v>
      </c>
      <c r="AS7" s="10" t="s">
        <v>34</v>
      </c>
      <c r="AT7" s="10" t="s">
        <v>107</v>
      </c>
      <c r="AU7" s="10" t="s">
        <v>83</v>
      </c>
      <c r="AW7" s="10" t="s">
        <v>105</v>
      </c>
      <c r="AX7" s="10" t="s">
        <v>106</v>
      </c>
      <c r="AY7" s="10" t="s">
        <v>34</v>
      </c>
      <c r="AZ7" s="10" t="s">
        <v>107</v>
      </c>
      <c r="BA7" s="10" t="s">
        <v>83</v>
      </c>
      <c r="BC7" s="10" t="s">
        <v>105</v>
      </c>
      <c r="BD7" s="10" t="s">
        <v>106</v>
      </c>
      <c r="BE7" s="10" t="s">
        <v>34</v>
      </c>
      <c r="BF7" s="10" t="s">
        <v>107</v>
      </c>
      <c r="BG7" s="10" t="s">
        <v>83</v>
      </c>
      <c r="BI7" s="10" t="s">
        <v>105</v>
      </c>
      <c r="BJ7" s="10" t="s">
        <v>106</v>
      </c>
      <c r="BK7" s="10" t="s">
        <v>34</v>
      </c>
      <c r="BL7" s="10" t="s">
        <v>107</v>
      </c>
      <c r="BM7" s="10" t="s">
        <v>83</v>
      </c>
      <c r="BO7" s="10" t="s">
        <v>105</v>
      </c>
      <c r="BP7" s="10" t="s">
        <v>106</v>
      </c>
      <c r="BQ7" s="10" t="s">
        <v>34</v>
      </c>
      <c r="BR7" s="10" t="s">
        <v>107</v>
      </c>
      <c r="BS7" s="10" t="s">
        <v>83</v>
      </c>
      <c r="BV7" s="10" t="s">
        <v>105</v>
      </c>
      <c r="BW7" s="10" t="s">
        <v>106</v>
      </c>
      <c r="BX7" s="10" t="s">
        <v>34</v>
      </c>
      <c r="BY7" s="10" t="s">
        <v>107</v>
      </c>
      <c r="BZ7" s="10" t="s">
        <v>83</v>
      </c>
      <c r="CB7" s="10" t="s">
        <v>105</v>
      </c>
      <c r="CC7" s="10" t="s">
        <v>106</v>
      </c>
      <c r="CD7" s="10" t="s">
        <v>34</v>
      </c>
      <c r="CE7" s="10" t="s">
        <v>107</v>
      </c>
      <c r="CF7" s="10" t="s">
        <v>83</v>
      </c>
      <c r="CH7" s="10" t="s">
        <v>105</v>
      </c>
      <c r="CI7" s="10" t="s">
        <v>106</v>
      </c>
      <c r="CJ7" s="10" t="s">
        <v>34</v>
      </c>
      <c r="CK7" s="10" t="s">
        <v>107</v>
      </c>
      <c r="CL7" s="10" t="s">
        <v>83</v>
      </c>
      <c r="CN7" s="10" t="s">
        <v>105</v>
      </c>
      <c r="CO7" s="10" t="s">
        <v>106</v>
      </c>
      <c r="CP7" s="10" t="s">
        <v>34</v>
      </c>
      <c r="CQ7" s="10" t="s">
        <v>107</v>
      </c>
      <c r="CR7" s="10" t="s">
        <v>83</v>
      </c>
      <c r="CT7" s="10" t="s">
        <v>105</v>
      </c>
      <c r="CU7" s="10" t="s">
        <v>106</v>
      </c>
      <c r="CV7" s="10" t="s">
        <v>34</v>
      </c>
      <c r="CW7" s="10" t="s">
        <v>107</v>
      </c>
      <c r="CX7" s="10" t="s">
        <v>83</v>
      </c>
      <c r="CZ7" s="10" t="s">
        <v>105</v>
      </c>
      <c r="DA7" s="10" t="s">
        <v>106</v>
      </c>
      <c r="DB7" s="10" t="s">
        <v>34</v>
      </c>
      <c r="DC7" s="10" t="s">
        <v>107</v>
      </c>
      <c r="DD7" s="10" t="s">
        <v>83</v>
      </c>
      <c r="DF7" s="10" t="s">
        <v>105</v>
      </c>
      <c r="DG7" s="10" t="s">
        <v>106</v>
      </c>
      <c r="DH7" s="10" t="s">
        <v>34</v>
      </c>
      <c r="DI7" s="10" t="s">
        <v>107</v>
      </c>
      <c r="DJ7" s="10" t="s">
        <v>83</v>
      </c>
      <c r="DL7" s="10" t="s">
        <v>105</v>
      </c>
      <c r="DM7" s="10" t="s">
        <v>106</v>
      </c>
      <c r="DN7" s="10" t="s">
        <v>34</v>
      </c>
      <c r="DO7" s="10" t="s">
        <v>107</v>
      </c>
      <c r="DP7" s="10" t="s">
        <v>83</v>
      </c>
    </row>
    <row r="8" spans="1:120" x14ac:dyDescent="0.35">
      <c r="A8" s="1" t="s">
        <v>38</v>
      </c>
      <c r="B8" s="4">
        <f t="shared" ref="B8:B9" si="0">627.5095*(C8-D8-E8)</f>
        <v>-5.7395156433461894E-2</v>
      </c>
      <c r="C8" s="1">
        <v>-835.51398730100004</v>
      </c>
      <c r="D8" s="1">
        <v>-323.71776448899999</v>
      </c>
      <c r="E8" s="1">
        <v>-511.79613134700003</v>
      </c>
      <c r="G8" s="1" t="s">
        <v>38</v>
      </c>
      <c r="H8" s="4">
        <f t="shared" ref="H8:H9" si="1">627.5095*(I8-J8-K8)</f>
        <v>-0.10651911012072307</v>
      </c>
      <c r="I8" s="1">
        <v>-835.279897334</v>
      </c>
      <c r="J8" s="1">
        <v>-323.606824518</v>
      </c>
      <c r="K8" s="1">
        <v>-511.67290306699999</v>
      </c>
      <c r="M8" s="1" t="s">
        <v>38</v>
      </c>
      <c r="N8" s="4">
        <f t="shared" ref="N8:N9" si="2">627.5095*(O8-P8-Q8)</f>
        <v>-7.6864893675690577E-2</v>
      </c>
      <c r="O8" s="1">
        <v>-835.43758040900002</v>
      </c>
      <c r="P8" s="1">
        <v>-323.67255254299999</v>
      </c>
      <c r="Q8" s="1">
        <v>-511.76490537400002</v>
      </c>
      <c r="S8" s="1" t="s">
        <v>38</v>
      </c>
      <c r="T8" s="4">
        <f t="shared" ref="T8:T9" si="3">627.5095*(U8-V8-W8)</f>
        <v>6.3497686346574739E-2</v>
      </c>
      <c r="U8" s="1">
        <v>-835.31945780599995</v>
      </c>
      <c r="V8" s="1">
        <v>-323.62389684499999</v>
      </c>
      <c r="W8" s="1">
        <v>-511.69566215100002</v>
      </c>
      <c r="Y8" s="1" t="s">
        <v>38</v>
      </c>
      <c r="Z8" s="4">
        <f t="shared" ref="Z8:Z9" si="4">627.5095*(AA8-AB8-AC8)</f>
        <v>1.5903600799757556E-2</v>
      </c>
      <c r="AA8" s="1">
        <v>-835.24582375499995</v>
      </c>
      <c r="AB8" s="1">
        <v>-323.60732277099999</v>
      </c>
      <c r="AC8" s="1">
        <v>-511.63852632800001</v>
      </c>
      <c r="AE8" s="1" t="s">
        <v>38</v>
      </c>
      <c r="AF8" s="4">
        <f t="shared" ref="AF8:AF9" si="5">627.5095*(AG8-AH8-AI8)</f>
        <v>-2.2073274197026736E-2</v>
      </c>
      <c r="AG8" s="1">
        <v>-835.147869324</v>
      </c>
      <c r="AH8" s="1">
        <v>-323.55621875999998</v>
      </c>
      <c r="AI8" s="1">
        <v>-511.59161538799998</v>
      </c>
      <c r="AK8" s="1" t="s">
        <v>38</v>
      </c>
      <c r="AL8" s="4">
        <f t="shared" ref="AL8:AL9" si="6">627.5095*(AM8-AN8-AO8)</f>
        <v>6.2371306720941933E-2</v>
      </c>
      <c r="AM8" s="1">
        <v>-835.75591400300004</v>
      </c>
      <c r="AN8" s="1">
        <v>-323.80324027199998</v>
      </c>
      <c r="AO8" s="1">
        <v>-511.95277312600001</v>
      </c>
      <c r="AQ8" s="1" t="s">
        <v>38</v>
      </c>
      <c r="AR8" s="4">
        <f t="shared" ref="AR8:AR9" si="7">627.5095*(AS8-AT8-AU8)</f>
        <v>3.640308112082502E-2</v>
      </c>
      <c r="AS8" s="1">
        <v>-835.41503361000002</v>
      </c>
      <c r="AT8" s="1">
        <v>-323.66225218900001</v>
      </c>
      <c r="AU8" s="1">
        <v>-511.75283943300002</v>
      </c>
      <c r="AW8" s="1" t="s">
        <v>38</v>
      </c>
      <c r="AX8" s="4">
        <f t="shared" ref="AX8:AX9" si="8">627.5095*(AY8-AZ8-BA8)</f>
        <v>-1.5938113742626797E-2</v>
      </c>
      <c r="AY8" s="1">
        <v>-835.86233773599997</v>
      </c>
      <c r="AZ8" s="1">
        <v>-323.84427916300001</v>
      </c>
      <c r="BA8" s="1">
        <v>-512.01803317400004</v>
      </c>
      <c r="BC8" s="1" t="s">
        <v>38</v>
      </c>
      <c r="BD8" s="4">
        <f t="shared" ref="BD8:BD9" si="9">627.5095*(BE8-BF8-BG8)</f>
        <v>0.10147832628920248</v>
      </c>
      <c r="BE8" s="1">
        <v>-835.523871052</v>
      </c>
      <c r="BF8" s="1">
        <v>-323.69595573999999</v>
      </c>
      <c r="BG8" s="1">
        <v>-511.828077028</v>
      </c>
      <c r="BI8" s="1" t="s">
        <v>38</v>
      </c>
      <c r="BJ8" s="4">
        <f t="shared" ref="BJ8:BJ9" si="10">627.5095*(BK8-BL8-BM8)</f>
        <v>-3.4480392014255047E-2</v>
      </c>
      <c r="BK8" s="1">
        <v>-835.64770707299999</v>
      </c>
      <c r="BL8" s="1">
        <v>-323.75958964099999</v>
      </c>
      <c r="BM8" s="1">
        <v>-511.88806248399999</v>
      </c>
      <c r="BO8" s="1" t="s">
        <v>38</v>
      </c>
      <c r="BP8" s="4">
        <f t="shared" ref="BP8:BP9" si="11">627.5095*(BQ8-BR8-BS8)</f>
        <v>-9.9366129676944012E-3</v>
      </c>
      <c r="BQ8" s="1">
        <v>-835.58448619800004</v>
      </c>
      <c r="BR8" s="1">
        <v>-323.74185552500001</v>
      </c>
      <c r="BS8" s="1">
        <v>-511.84261483799997</v>
      </c>
      <c r="BV8" s="1" t="s">
        <v>38</v>
      </c>
      <c r="BW8" s="4">
        <f t="shared" ref="BW8:BW9" si="12">627.5095*(BX8-BY8-BZ8)</f>
        <v>-0.12825290163009664</v>
      </c>
      <c r="BX8" s="1">
        <v>-835.61987453899997</v>
      </c>
      <c r="BY8" s="1">
        <v>-323.76154303800001</v>
      </c>
      <c r="BZ8" s="1">
        <v>-511.85812711699998</v>
      </c>
      <c r="CB8" s="1" t="s">
        <v>38</v>
      </c>
      <c r="CC8" s="4">
        <f t="shared" ref="CC8:CC9" si="13">627.5095*(CD8-CE8-CF8)</f>
        <v>-2.0892301287193448E-2</v>
      </c>
      <c r="CD8" s="1">
        <v>-834.82197558099995</v>
      </c>
      <c r="CE8" s="1">
        <v>-323.42665984299998</v>
      </c>
      <c r="CF8" s="1">
        <v>-511.39528244399997</v>
      </c>
      <c r="CH8" s="1" t="s">
        <v>38</v>
      </c>
      <c r="CI8" s="4">
        <f t="shared" ref="CI8:CI9" si="14">627.5095*(CJ8-CK8-CL8)</f>
        <v>1.1595748053540376E-2</v>
      </c>
      <c r="CJ8" s="1">
        <v>-831.038414031</v>
      </c>
      <c r="CK8" s="1">
        <v>-321.92864359200001</v>
      </c>
      <c r="CL8" s="1">
        <v>-509.10978891799999</v>
      </c>
      <c r="CN8" s="1" t="s">
        <v>38</v>
      </c>
      <c r="CO8" s="4">
        <f t="shared" ref="CO8:CO9" si="15">627.5095*(CP8-CQ8-CR8)</f>
        <v>-3.2540132649148748E-2</v>
      </c>
      <c r="CP8" s="1">
        <v>-831.47246070300002</v>
      </c>
      <c r="CQ8" s="1">
        <v>-322.12692782400001</v>
      </c>
      <c r="CR8" s="1">
        <v>-509.34548102299999</v>
      </c>
      <c r="CT8" s="1" t="s">
        <v>38</v>
      </c>
      <c r="CU8" s="4">
        <f t="shared" ref="CU8:CU9" si="16">627.5095*(CV8-CW8-CX8)</f>
        <v>-0.11487941920100286</v>
      </c>
      <c r="CV8" s="1">
        <v>-835.43246073900002</v>
      </c>
      <c r="CW8" s="1">
        <v>-323.66930285500001</v>
      </c>
      <c r="CX8" s="1">
        <v>-511.76297481199998</v>
      </c>
      <c r="CZ8" s="1" t="s">
        <v>38</v>
      </c>
      <c r="DA8" s="4">
        <f t="shared" ref="DA8:DA9" si="17">627.5095*(DB8-DC8-DD8)</f>
        <v>-9.1189680683587543E-3</v>
      </c>
      <c r="DB8" s="1">
        <v>-834.84076557200001</v>
      </c>
      <c r="DC8" s="1">
        <v>-323.44316847599998</v>
      </c>
      <c r="DD8" s="1">
        <v>-511.397582564</v>
      </c>
      <c r="DF8" s="1" t="s">
        <v>38</v>
      </c>
      <c r="DG8" s="4">
        <f t="shared" ref="DG8:DG9" si="18">627.5095*(DH8-DI8-DJ8)</f>
        <v>1.0122355777227938E-2</v>
      </c>
      <c r="DH8" s="1">
        <v>-835.49106441699996</v>
      </c>
      <c r="DI8" s="1">
        <v>-323.701953253</v>
      </c>
      <c r="DJ8" s="1">
        <v>-511.78912729500001</v>
      </c>
      <c r="DL8" s="1" t="s">
        <v>38</v>
      </c>
      <c r="DM8" s="4">
        <f t="shared" ref="DM8:DM9" si="19">627.5095*(DN8-DO8-DP8)</f>
        <v>-0.19560663380983609</v>
      </c>
      <c r="DN8" s="1">
        <v>-835.43833781599994</v>
      </c>
      <c r="DO8" s="1">
        <v>-323.67274750399997</v>
      </c>
      <c r="DP8" s="1">
        <v>-511.76527859300001</v>
      </c>
    </row>
    <row r="9" spans="1:120" x14ac:dyDescent="0.35">
      <c r="A9" s="1" t="s">
        <v>39</v>
      </c>
      <c r="B9" s="4">
        <f t="shared" si="0"/>
        <v>5.5297473734870719</v>
      </c>
      <c r="C9" s="1">
        <v>-874.80804371800002</v>
      </c>
      <c r="D9" s="1">
        <v>-323.717861841</v>
      </c>
      <c r="E9" s="1">
        <v>-551.09899409000002</v>
      </c>
      <c r="G9" s="1" t="s">
        <v>39</v>
      </c>
      <c r="H9" s="4">
        <f t="shared" si="1"/>
        <v>-0.80073789013854513</v>
      </c>
      <c r="I9" s="1">
        <v>-874.55573449200006</v>
      </c>
      <c r="J9" s="1">
        <v>-323.60702182799997</v>
      </c>
      <c r="K9" s="1">
        <v>-550.94743660699999</v>
      </c>
      <c r="M9" s="1" t="s">
        <v>39</v>
      </c>
      <c r="N9" s="4">
        <f t="shared" si="2"/>
        <v>-1.7470993996692601</v>
      </c>
      <c r="O9" s="1">
        <v>-874.72842733499999</v>
      </c>
      <c r="P9" s="1">
        <v>-323.67268571300002</v>
      </c>
      <c r="Q9" s="1">
        <v>-551.05295744199998</v>
      </c>
      <c r="S9" s="1" t="s">
        <v>39</v>
      </c>
      <c r="T9" s="4">
        <f t="shared" si="3"/>
        <v>2.6356497141230859</v>
      </c>
      <c r="U9" s="1">
        <v>-874.59244063000006</v>
      </c>
      <c r="V9" s="1">
        <v>-323.62403657499999</v>
      </c>
      <c r="W9" s="1">
        <v>-550.97260423</v>
      </c>
      <c r="Y9" s="1" t="s">
        <v>39</v>
      </c>
      <c r="Z9" s="4">
        <f t="shared" si="4"/>
        <v>3.0766420554111416</v>
      </c>
      <c r="AA9" s="1">
        <v>-874.52573899200002</v>
      </c>
      <c r="AB9" s="1">
        <v>-323.60742501300001</v>
      </c>
      <c r="AC9" s="1">
        <v>-550.92321691999996</v>
      </c>
      <c r="AE9" s="1" t="s">
        <v>39</v>
      </c>
      <c r="AF9" s="4">
        <f t="shared" si="5"/>
        <v>0.47518407895301457</v>
      </c>
      <c r="AG9" s="1">
        <v>-874.41725847099997</v>
      </c>
      <c r="AH9" s="1">
        <v>-323.55615972999999</v>
      </c>
      <c r="AI9" s="1">
        <v>-550.86185599500004</v>
      </c>
      <c r="AK9" s="1" t="s">
        <v>39</v>
      </c>
      <c r="AL9" s="4">
        <f t="shared" si="6"/>
        <v>4.4553770633658383</v>
      </c>
      <c r="AM9" s="1">
        <v>-875.05739973100003</v>
      </c>
      <c r="AN9" s="1">
        <v>-323.80337898599998</v>
      </c>
      <c r="AO9" s="1">
        <v>-551.26112083999999</v>
      </c>
      <c r="AQ9" s="1" t="s">
        <v>39</v>
      </c>
      <c r="AR9" s="4">
        <f t="shared" si="7"/>
        <v>2.3795053563647985</v>
      </c>
      <c r="AS9" s="1">
        <v>-874.69481313400001</v>
      </c>
      <c r="AT9" s="1">
        <v>-323.662390399</v>
      </c>
      <c r="AU9" s="1">
        <v>-551.036214718</v>
      </c>
      <c r="AW9" s="1" t="s">
        <v>39</v>
      </c>
      <c r="AX9" s="4">
        <f t="shared" si="8"/>
        <v>4.0173616271959087</v>
      </c>
      <c r="AY9" s="1">
        <v>-875.17054973100005</v>
      </c>
      <c r="AZ9" s="1">
        <v>-323.84438824300003</v>
      </c>
      <c r="BA9" s="1">
        <v>-551.33256356100003</v>
      </c>
      <c r="BC9" s="1" t="s">
        <v>39</v>
      </c>
      <c r="BD9" s="4">
        <f t="shared" si="9"/>
        <v>5.9366854017354802</v>
      </c>
      <c r="BE9" s="1">
        <v>-874.79493463300003</v>
      </c>
      <c r="BF9" s="1">
        <v>-323.696214715</v>
      </c>
      <c r="BG9" s="1">
        <v>-551.10818062800001</v>
      </c>
      <c r="BI9" s="1" t="s">
        <v>39</v>
      </c>
      <c r="BJ9" s="4">
        <f t="shared" si="10"/>
        <v>-1.2410995843425263</v>
      </c>
      <c r="BK9" s="1">
        <v>-874.95052857799999</v>
      </c>
      <c r="BL9" s="1">
        <v>-323.75954560899999</v>
      </c>
      <c r="BM9" s="1">
        <v>-551.18900515099995</v>
      </c>
      <c r="BO9" s="1" t="s">
        <v>39</v>
      </c>
      <c r="BP9" s="4">
        <f t="shared" si="11"/>
        <v>3.3169436809321984</v>
      </c>
      <c r="BQ9" s="1">
        <v>-874.88429484799997</v>
      </c>
      <c r="BR9" s="1">
        <v>-323.74196330299998</v>
      </c>
      <c r="BS9" s="1">
        <v>-551.14761743099996</v>
      </c>
      <c r="BV9" s="1" t="s">
        <v>39</v>
      </c>
      <c r="BW9" s="4">
        <f t="shared" si="12"/>
        <v>5.42694311959269</v>
      </c>
      <c r="BX9" s="1">
        <v>-874.92266085000006</v>
      </c>
      <c r="BY9" s="1">
        <v>-323.76167281099998</v>
      </c>
      <c r="BZ9" s="1">
        <v>-551.16963642300004</v>
      </c>
      <c r="CB9" s="1" t="s">
        <v>39</v>
      </c>
      <c r="CC9" s="4">
        <f t="shared" si="13"/>
        <v>2.4945247101312282</v>
      </c>
      <c r="CD9" s="1">
        <v>-874.06880753899998</v>
      </c>
      <c r="CE9" s="1">
        <v>-323.426792267</v>
      </c>
      <c r="CF9" s="1">
        <v>-550.64599054999996</v>
      </c>
      <c r="CH9" s="1" t="s">
        <v>39</v>
      </c>
      <c r="CI9" s="4">
        <f t="shared" si="14"/>
        <v>6.650940559967089</v>
      </c>
      <c r="CJ9" s="1">
        <v>-870.05850882300001</v>
      </c>
      <c r="CK9" s="1">
        <v>-321.92859455899998</v>
      </c>
      <c r="CL9" s="1">
        <v>-548.14051321199997</v>
      </c>
      <c r="CN9" s="1" t="s">
        <v>39</v>
      </c>
      <c r="CO9" s="4">
        <f t="shared" si="15"/>
        <v>-5.2182052220630943</v>
      </c>
      <c r="CP9" s="1">
        <v>-870.568549781</v>
      </c>
      <c r="CQ9" s="1">
        <v>-322.127037003</v>
      </c>
      <c r="CR9" s="1">
        <v>-548.43319703899999</v>
      </c>
      <c r="CT9" s="1" t="s">
        <v>39</v>
      </c>
      <c r="CU9" s="4">
        <f t="shared" si="16"/>
        <v>-1.0030770732643557</v>
      </c>
      <c r="CV9" s="1">
        <v>-874.71988034799995</v>
      </c>
      <c r="CW9" s="1">
        <v>-323.669441065</v>
      </c>
      <c r="CX9" s="1">
        <v>-551.048840778</v>
      </c>
      <c r="CZ9" s="1" t="s">
        <v>39</v>
      </c>
      <c r="DA9" s="4">
        <f t="shared" si="17"/>
        <v>2.4225688232588616</v>
      </c>
      <c r="DB9" s="1">
        <v>-874.09693244300001</v>
      </c>
      <c r="DC9" s="1">
        <v>-323.44320317900002</v>
      </c>
      <c r="DD9" s="1">
        <v>-550.65758987300001</v>
      </c>
      <c r="DF9" s="1" t="s">
        <v>39</v>
      </c>
      <c r="DG9" s="4">
        <f t="shared" si="18"/>
        <v>-1.2795941545167731</v>
      </c>
      <c r="DH9" s="1">
        <v>-874.78965264199996</v>
      </c>
      <c r="DI9" s="1">
        <v>-323.70257710700002</v>
      </c>
      <c r="DJ9" s="1">
        <v>-551.08503637199999</v>
      </c>
      <c r="DL9" s="1" t="s">
        <v>39</v>
      </c>
      <c r="DM9" s="4">
        <f t="shared" si="19"/>
        <v>-2.5414617932240016</v>
      </c>
      <c r="DN9" s="1">
        <v>-874.73046173399996</v>
      </c>
      <c r="DO9" s="1">
        <v>-323.672880674</v>
      </c>
      <c r="DP9" s="1">
        <v>-551.05353098299997</v>
      </c>
    </row>
    <row r="10" spans="1:120" x14ac:dyDescent="0.35">
      <c r="A10" s="1" t="s">
        <v>40</v>
      </c>
      <c r="B10" s="4">
        <f>627.5095*(C10-D10-E10)</f>
        <v>-95.653639423327917</v>
      </c>
      <c r="C10" s="1">
        <v>-796.44797149099998</v>
      </c>
      <c r="D10" s="1">
        <v>-247.82067837100001</v>
      </c>
      <c r="E10" s="1">
        <v>-548.47485934899998</v>
      </c>
      <c r="G10" s="1" t="s">
        <v>40</v>
      </c>
      <c r="H10" s="4">
        <f>627.5095*(I10-J10-K10)</f>
        <v>-105.56646660825488</v>
      </c>
      <c r="I10" s="1">
        <v>-796.16403865699999</v>
      </c>
      <c r="J10" s="1">
        <v>-247.711828688</v>
      </c>
      <c r="K10" s="1">
        <v>-548.28397910299998</v>
      </c>
      <c r="M10" s="1" t="s">
        <v>40</v>
      </c>
      <c r="N10" s="4">
        <f>627.5095*(O10-P10-Q10)</f>
        <v>-107.52127227997332</v>
      </c>
      <c r="O10" s="1">
        <v>-796.37909266700001</v>
      </c>
      <c r="P10" s="1">
        <v>-247.773698486</v>
      </c>
      <c r="Q10" s="1">
        <v>-548.43404813400002</v>
      </c>
      <c r="S10" s="1" t="s">
        <v>40</v>
      </c>
      <c r="T10" s="4">
        <f>627.5095*(U10-V10-W10)</f>
        <v>-103.68439870025256</v>
      </c>
      <c r="U10" s="1">
        <v>-796.22998787200004</v>
      </c>
      <c r="V10" s="1">
        <v>-247.731985705</v>
      </c>
      <c r="W10" s="1">
        <v>-548.33277056700001</v>
      </c>
      <c r="Y10" s="1" t="s">
        <v>40</v>
      </c>
      <c r="Z10" s="4">
        <f>627.5095*(AA10-AB10-AC10)</f>
        <v>-104.05349727802248</v>
      </c>
      <c r="AA10" s="1">
        <v>-796.17718678400001</v>
      </c>
      <c r="AB10" s="1">
        <v>-247.72338329900001</v>
      </c>
      <c r="AC10" s="1">
        <v>-548.28798368900004</v>
      </c>
      <c r="AE10" s="1" t="s">
        <v>40</v>
      </c>
      <c r="AF10" s="4">
        <f>627.5095*(AG10-AH10-AI10)</f>
        <v>-105.90500233580211</v>
      </c>
      <c r="AG10" s="1">
        <v>-796.07833076099996</v>
      </c>
      <c r="AH10" s="1">
        <v>-247.67921728499999</v>
      </c>
      <c r="AI10" s="1">
        <v>-548.23034311900005</v>
      </c>
      <c r="AK10" s="1" t="s">
        <v>40</v>
      </c>
      <c r="AL10" s="4">
        <f>627.5095*(AM10-AN10-AO10)</f>
        <v>-95.782113208320283</v>
      </c>
      <c r="AM10" s="1">
        <v>-796.67463514500002</v>
      </c>
      <c r="AN10" s="1">
        <v>-247.88434703999999</v>
      </c>
      <c r="AO10" s="1">
        <v>-548.63764959800005</v>
      </c>
      <c r="AQ10" s="1" t="s">
        <v>40</v>
      </c>
      <c r="AR10" s="4">
        <f>627.5095*(AS10-AT10-AU10)</f>
        <v>-101.25461226264918</v>
      </c>
      <c r="AS10" s="1">
        <v>-796.31330243299999</v>
      </c>
      <c r="AT10" s="1">
        <v>-247.762351026</v>
      </c>
      <c r="AU10" s="1">
        <v>-548.38959191799995</v>
      </c>
      <c r="AW10" s="1" t="s">
        <v>40</v>
      </c>
      <c r="AX10" s="4">
        <f>627.5095*(AY10-AZ10-BA10)</f>
        <v>-93.354662361130934</v>
      </c>
      <c r="AY10" s="1">
        <v>-796.80158994700002</v>
      </c>
      <c r="AZ10" s="1">
        <v>-247.92256579599999</v>
      </c>
      <c r="BA10" s="1">
        <v>-548.73025403300005</v>
      </c>
      <c r="BC10" s="1" t="s">
        <v>40</v>
      </c>
      <c r="BD10" s="4">
        <f>627.5095*(BE10-BF10-BG10)</f>
        <v>-90.028795495092737</v>
      </c>
      <c r="BE10" s="1">
        <v>-796.40823777599996</v>
      </c>
      <c r="BF10" s="1">
        <v>-247.796243546</v>
      </c>
      <c r="BG10" s="1">
        <v>-548.46852421799997</v>
      </c>
      <c r="BI10" s="1" t="s">
        <v>40</v>
      </c>
      <c r="BJ10" s="4">
        <f>627.5095*(BK10-BL10-BM10)</f>
        <v>-100.73429895554445</v>
      </c>
      <c r="BK10" s="1">
        <v>-796.57960888100001</v>
      </c>
      <c r="BL10" s="1">
        <v>-247.846172798</v>
      </c>
      <c r="BM10" s="1">
        <v>-548.57290576599996</v>
      </c>
      <c r="BO10" s="1" t="s">
        <v>40</v>
      </c>
      <c r="BP10" s="4">
        <f>627.5095*(BQ10-BR10-BS10)</f>
        <v>-99.755843472466495</v>
      </c>
      <c r="BQ10" s="1">
        <v>-796.52925548999997</v>
      </c>
      <c r="BR10" s="1">
        <v>-247.838791507</v>
      </c>
      <c r="BS10" s="1">
        <v>-548.53149293399997</v>
      </c>
      <c r="BV10" s="1" t="s">
        <v>40</v>
      </c>
      <c r="BW10" s="4">
        <f>627.5095*(BX10-BY10-BZ10)</f>
        <v>-95.089421786502797</v>
      </c>
      <c r="BX10" s="1">
        <v>-796.56389184</v>
      </c>
      <c r="BY10" s="1">
        <v>-247.85855035899999</v>
      </c>
      <c r="BZ10" s="1">
        <v>-548.55380684800002</v>
      </c>
      <c r="CB10" s="1" t="s">
        <v>40</v>
      </c>
      <c r="CC10" s="4">
        <f>627.5095*(CD10-CE10-CF10)</f>
        <v>-100.4590607386117</v>
      </c>
      <c r="CD10" s="1">
        <v>-795.75474978199998</v>
      </c>
      <c r="CE10" s="1">
        <v>-247.58459501600001</v>
      </c>
      <c r="CF10" s="1">
        <v>-548.01006306900001</v>
      </c>
      <c r="CH10" s="1" t="s">
        <v>40</v>
      </c>
      <c r="CI10" s="4">
        <f>627.5095*(CJ10-CK10-CL10)</f>
        <v>-75.337886328792848</v>
      </c>
      <c r="CJ10" s="1">
        <v>-791.96548041999995</v>
      </c>
      <c r="CK10" s="1">
        <v>-246.39483883299999</v>
      </c>
      <c r="CL10" s="1">
        <v>-545.45058302799998</v>
      </c>
      <c r="CN10" s="1" t="s">
        <v>40</v>
      </c>
      <c r="CO10" s="4">
        <f>627.5095*(CP10-CQ10-CR10)</f>
        <v>-129.17005133538731</v>
      </c>
      <c r="CP10" s="1">
        <v>-792.45934854799998</v>
      </c>
      <c r="CQ10" s="1">
        <v>-246.55026817500001</v>
      </c>
      <c r="CR10" s="1">
        <v>-545.703234802</v>
      </c>
      <c r="CT10" s="1" t="s">
        <v>40</v>
      </c>
      <c r="CU10" s="4">
        <f>627.5095*(CV10-CW10-CX10)</f>
        <v>-105.01188751729119</v>
      </c>
      <c r="CV10" s="1">
        <v>-796.34002932999999</v>
      </c>
      <c r="CW10" s="1">
        <v>-247.76782894600001</v>
      </c>
      <c r="CX10" s="1">
        <v>-548.40485329600006</v>
      </c>
      <c r="CZ10" s="1" t="s">
        <v>40</v>
      </c>
      <c r="DA10" s="4">
        <f>627.5095*(DB10-DC10-DD10)</f>
        <v>-103.04065239187996</v>
      </c>
      <c r="DB10" s="1">
        <v>-795.79495445400005</v>
      </c>
      <c r="DC10" s="1">
        <v>-247.597161701</v>
      </c>
      <c r="DD10" s="1">
        <v>-548.03358702800006</v>
      </c>
      <c r="DF10" s="1" t="s">
        <v>40</v>
      </c>
      <c r="DG10" s="4">
        <f>627.5095*(DH10-DI10-DJ10)</f>
        <v>-100.94264152220346</v>
      </c>
      <c r="DH10" s="1">
        <v>-796.45615138300002</v>
      </c>
      <c r="DI10" s="1">
        <v>-247.806127385</v>
      </c>
      <c r="DJ10" s="1">
        <v>-548.48916166599997</v>
      </c>
      <c r="DL10" s="1" t="s">
        <v>40</v>
      </c>
      <c r="DM10" s="4">
        <f>627.5095*(DN10-DO10-DP10)</f>
        <v>-108.19489368808189</v>
      </c>
      <c r="DN10" s="1">
        <v>-796.38092029699999</v>
      </c>
      <c r="DO10" s="1">
        <v>-247.77380536300001</v>
      </c>
      <c r="DP10" s="1">
        <v>-548.43469540299998</v>
      </c>
    </row>
    <row r="11" spans="1:120" x14ac:dyDescent="0.35">
      <c r="A11" s="1" t="s">
        <v>41</v>
      </c>
      <c r="B11" s="4">
        <f t="shared" ref="B11:B52" si="20">627.5095*(C11-D11-E11)</f>
        <v>4.5732891685233311E-3</v>
      </c>
      <c r="C11" s="1">
        <v>-872.40948901900003</v>
      </c>
      <c r="D11" s="1">
        <v>-323.71772800000002</v>
      </c>
      <c r="E11" s="1">
        <v>-548.69176830699996</v>
      </c>
      <c r="G11" s="1" t="s">
        <v>41</v>
      </c>
      <c r="H11" s="4">
        <f t="shared" ref="H11:H52" si="21">627.5095*(I11-J11-K11)</f>
        <v>3.4500472712284138E-3</v>
      </c>
      <c r="I11" s="1">
        <v>-872.10871473099996</v>
      </c>
      <c r="J11" s="1">
        <v>-323.60677351599998</v>
      </c>
      <c r="K11" s="1">
        <v>-548.50194671300005</v>
      </c>
      <c r="M11" s="1" t="s">
        <v>41</v>
      </c>
      <c r="N11" s="4">
        <f>627.5095*(O11-P11-Q11)</f>
        <v>3.612572153771964E-3</v>
      </c>
      <c r="O11" s="1">
        <v>-872.32423816200003</v>
      </c>
      <c r="P11" s="1">
        <v>-323.67250725999997</v>
      </c>
      <c r="Q11" s="1">
        <v>-548.65173665899999</v>
      </c>
      <c r="S11" s="1" t="s">
        <v>41</v>
      </c>
      <c r="T11" s="4">
        <f>627.5095*(U11-V11-W11)</f>
        <v>2.918546638393991E-3</v>
      </c>
      <c r="U11" s="1">
        <v>-872.17016009600002</v>
      </c>
      <c r="V11" s="1">
        <v>-323.62383097200001</v>
      </c>
      <c r="W11" s="1">
        <v>-548.54633377499999</v>
      </c>
      <c r="Y11" s="1" t="s">
        <v>41</v>
      </c>
      <c r="Z11" s="4">
        <f>627.5095*(AA11-AB11-AC11)</f>
        <v>3.6728131420958902E-3</v>
      </c>
      <c r="AA11" s="1">
        <v>-872.10997278699995</v>
      </c>
      <c r="AB11" s="1">
        <v>-323.60727842599999</v>
      </c>
      <c r="AC11" s="1">
        <v>-548.50270021400001</v>
      </c>
      <c r="AE11" s="1" t="s">
        <v>41</v>
      </c>
      <c r="AF11" s="4">
        <f>627.5095*(AG11-AH11-AI11)</f>
        <v>4.1923909351591531E-3</v>
      </c>
      <c r="AG11" s="1">
        <v>-872.00455118900004</v>
      </c>
      <c r="AH11" s="1">
        <v>-323.55618138800003</v>
      </c>
      <c r="AI11" s="1">
        <v>-548.44837648199996</v>
      </c>
      <c r="AK11" s="1" t="s">
        <v>41</v>
      </c>
      <c r="AL11" s="4">
        <f>627.5095*(AM11-AN11-AO11)</f>
        <v>4.831195699142597E-3</v>
      </c>
      <c r="AM11" s="1">
        <v>-872.65500182999995</v>
      </c>
      <c r="AN11" s="1">
        <v>-323.803186299</v>
      </c>
      <c r="AO11" s="1">
        <v>-548.85182323000004</v>
      </c>
      <c r="AQ11" s="1" t="s">
        <v>41</v>
      </c>
      <c r="AR11" s="4">
        <f>627.5095*(AS11-AT11-AU11)</f>
        <v>4.7998201992529629E-3</v>
      </c>
      <c r="AS11" s="1">
        <v>-872.26580165899998</v>
      </c>
      <c r="AT11" s="1">
        <v>-323.66219816099999</v>
      </c>
      <c r="AU11" s="1">
        <v>-548.60361114700004</v>
      </c>
      <c r="AW11" s="1" t="s">
        <v>41</v>
      </c>
      <c r="AX11" s="4">
        <f>627.5095*(AY11-AZ11-BA11)</f>
        <v>4.6266275540054946E-3</v>
      </c>
      <c r="AY11" s="1">
        <v>-872.784415524</v>
      </c>
      <c r="AZ11" s="1">
        <v>-323.84423972000002</v>
      </c>
      <c r="BA11" s="1">
        <v>-548.94018317699999</v>
      </c>
      <c r="BC11" s="1" t="s">
        <v>41</v>
      </c>
      <c r="BD11" s="4">
        <f>627.5095*(BE11-BF11-BG11)</f>
        <v>6.4137745438559929E-3</v>
      </c>
      <c r="BE11" s="1">
        <v>-872.37473120000004</v>
      </c>
      <c r="BF11" s="1">
        <v>-323.69588941799998</v>
      </c>
      <c r="BG11" s="1">
        <v>-548.67885200299997</v>
      </c>
      <c r="BI11" s="1" t="s">
        <v>41</v>
      </c>
      <c r="BJ11" s="4">
        <f>627.5095*(BK11-BL11-BM11)</f>
        <v>2.1511025032119732E-3</v>
      </c>
      <c r="BK11" s="1">
        <v>-872.54591959200002</v>
      </c>
      <c r="BL11" s="1">
        <v>-323.75954342699998</v>
      </c>
      <c r="BM11" s="1">
        <v>-548.78637959299999</v>
      </c>
      <c r="BO11" s="1" t="s">
        <v>41</v>
      </c>
      <c r="BP11" s="4">
        <f>627.5095*(BQ11-BR11-BS11)</f>
        <v>4.0053930842281604E-3</v>
      </c>
      <c r="BQ11" s="1">
        <v>-872.48995190400001</v>
      </c>
      <c r="BR11" s="1">
        <v>-323.741812821</v>
      </c>
      <c r="BS11" s="1">
        <v>-548.74814546599998</v>
      </c>
      <c r="BV11" s="1" t="s">
        <v>41</v>
      </c>
      <c r="BW11" s="4">
        <f>627.5095*(BX11-BY11-BZ11)</f>
        <v>5.9230621678874511E-3</v>
      </c>
      <c r="BX11" s="1">
        <v>-872.532724777</v>
      </c>
      <c r="BY11" s="1">
        <v>-323.76149644600002</v>
      </c>
      <c r="BZ11" s="1">
        <v>-548.77123776999997</v>
      </c>
      <c r="CB11" s="1" t="s">
        <v>41</v>
      </c>
      <c r="CC11" s="4">
        <f>627.5095*(CD11-CE11-CF11)</f>
        <v>5.5490665373650362E-3</v>
      </c>
      <c r="CD11" s="1">
        <v>-871.65166909899995</v>
      </c>
      <c r="CE11" s="1">
        <v>-323.42661057999999</v>
      </c>
      <c r="CF11" s="1">
        <v>-548.225067362</v>
      </c>
      <c r="CH11" s="1" t="s">
        <v>41</v>
      </c>
      <c r="CI11" s="4">
        <f>627.5095*(CJ11-CK11-CL11)</f>
        <v>2.5150581592525896E-3</v>
      </c>
      <c r="CJ11" s="1">
        <v>-867.53681895199998</v>
      </c>
      <c r="CK11" s="1">
        <v>-321.928607365</v>
      </c>
      <c r="CL11" s="1">
        <v>-545.60821559500005</v>
      </c>
      <c r="CN11" s="1" t="s">
        <v>41</v>
      </c>
      <c r="CO11" s="4">
        <f>627.5095*(CP11-CQ11-CR11)</f>
        <v>4.9410098417469609E-3</v>
      </c>
      <c r="CP11" s="1">
        <v>-868.07343043799995</v>
      </c>
      <c r="CQ11" s="1">
        <v>-322.126878847</v>
      </c>
      <c r="CR11" s="1">
        <v>-545.94655946499995</v>
      </c>
      <c r="CT11" s="1" t="s">
        <v>41</v>
      </c>
      <c r="CU11" s="4">
        <f>627.5095*(CV11-CW11-CX11)</f>
        <v>6.3378459839361773E-4</v>
      </c>
      <c r="CV11" s="1">
        <v>-872.28802246199996</v>
      </c>
      <c r="CW11" s="1">
        <v>-323.66924882799998</v>
      </c>
      <c r="CX11" s="1">
        <v>-548.61877464400004</v>
      </c>
      <c r="CZ11" s="1" t="s">
        <v>41</v>
      </c>
      <c r="DA11" s="4">
        <f>627.5095*(DB11-DC11-DD11)</f>
        <v>3.9357395529466994E-3</v>
      </c>
      <c r="DB11" s="1">
        <v>-871.68811831799997</v>
      </c>
      <c r="DC11" s="1">
        <v>-323.44312869399999</v>
      </c>
      <c r="DD11" s="1">
        <v>-548.24499589599998</v>
      </c>
      <c r="DF11" s="1" t="s">
        <v>41</v>
      </c>
      <c r="DG11" s="4">
        <f>627.5095*(DH11-DI11-DJ11)</f>
        <v>6.7771022689953498E-5</v>
      </c>
      <c r="DH11" s="1">
        <v>-872.39872428700005</v>
      </c>
      <c r="DI11" s="1">
        <v>-323.70195037399998</v>
      </c>
      <c r="DJ11" s="1">
        <v>-548.69677402100001</v>
      </c>
      <c r="DL11" s="1" t="s">
        <v>41</v>
      </c>
      <c r="DM11" s="4">
        <f>627.5095*(DN11-DO11-DP11)</f>
        <v>-3.2316739917473571E-4</v>
      </c>
      <c r="DN11" s="1">
        <v>-872.32510773000001</v>
      </c>
      <c r="DO11" s="1">
        <v>-323.67270222000002</v>
      </c>
      <c r="DP11" s="1">
        <v>-548.65240499499998</v>
      </c>
    </row>
    <row r="12" spans="1:120" x14ac:dyDescent="0.35">
      <c r="A12" s="1" t="s">
        <v>42</v>
      </c>
      <c r="B12" s="4">
        <f t="shared" si="20"/>
        <v>8.034631633979928E-3</v>
      </c>
      <c r="C12" s="1">
        <v>-821.17294086000004</v>
      </c>
      <c r="D12" s="1">
        <v>-323.71773182700002</v>
      </c>
      <c r="E12" s="1">
        <v>-497.45522183700001</v>
      </c>
      <c r="G12" s="1" t="s">
        <v>42</v>
      </c>
      <c r="H12" s="4">
        <f t="shared" si="21"/>
        <v>7.7290344576717305E-3</v>
      </c>
      <c r="I12" s="1">
        <v>-820.84206278500005</v>
      </c>
      <c r="J12" s="1">
        <v>-323.60677386999998</v>
      </c>
      <c r="K12" s="1">
        <v>-497.23530123199998</v>
      </c>
      <c r="M12" s="1" t="s">
        <v>42</v>
      </c>
      <c r="N12" s="4">
        <f t="shared" ref="N12:N52" si="22">627.5095*(O12-P12-Q12)</f>
        <v>7.633653059284512E-3</v>
      </c>
      <c r="O12" s="1">
        <v>-821.03287398700002</v>
      </c>
      <c r="P12" s="1">
        <v>-323.67251321499998</v>
      </c>
      <c r="Q12" s="1">
        <v>-497.36037293700002</v>
      </c>
      <c r="S12" s="1" t="s">
        <v>42</v>
      </c>
      <c r="T12" s="4">
        <f t="shared" ref="T12:T52" si="23">627.5095*(U12-V12-W12)</f>
        <v>7.3832767770499854E-3</v>
      </c>
      <c r="U12" s="1">
        <v>-820.89476533699997</v>
      </c>
      <c r="V12" s="1">
        <v>-323.62383828399999</v>
      </c>
      <c r="W12" s="1">
        <v>-497.27093881899998</v>
      </c>
      <c r="Y12" s="1" t="s">
        <v>42</v>
      </c>
      <c r="Z12" s="4">
        <f t="shared" ref="Z12:Z52" si="24">627.5095*(AA12-AB12-AC12)</f>
        <v>7.7472322547416754E-3</v>
      </c>
      <c r="AA12" s="1">
        <v>-820.88006370200003</v>
      </c>
      <c r="AB12" s="1">
        <v>-323.60728335499999</v>
      </c>
      <c r="AC12" s="1">
        <v>-497.27279269299999</v>
      </c>
      <c r="AE12" s="1" t="s">
        <v>42</v>
      </c>
      <c r="AF12" s="4">
        <f t="shared" ref="AF12:AF52" si="25">627.5095*(AG12-AH12-AI12)</f>
        <v>8.0766747538943383E-3</v>
      </c>
      <c r="AG12" s="1">
        <v>-820.72288607400003</v>
      </c>
      <c r="AH12" s="1">
        <v>-323.55618419699999</v>
      </c>
      <c r="AI12" s="1">
        <v>-497.166714748</v>
      </c>
      <c r="AK12" s="1" t="s">
        <v>42</v>
      </c>
      <c r="AL12" s="4">
        <f t="shared" ref="AL12:AL52" si="26">627.5095*(AM12-AN12-AO12)</f>
        <v>8.0496918453911229E-3</v>
      </c>
      <c r="AM12" s="1">
        <v>-821.37441051200005</v>
      </c>
      <c r="AN12" s="1">
        <v>-323.80319237200001</v>
      </c>
      <c r="AO12" s="1">
        <v>-497.57123096800001</v>
      </c>
      <c r="AQ12" s="1" t="s">
        <v>42</v>
      </c>
      <c r="AR12" s="4">
        <f t="shared" ref="AR12:AR52" si="27">627.5095*(AS12-AT12-AU12)</f>
        <v>8.1375431737425296E-3</v>
      </c>
      <c r="AS12" s="1">
        <v>-820.99196708500006</v>
      </c>
      <c r="AT12" s="1">
        <v>-323.662204331</v>
      </c>
      <c r="AU12" s="1">
        <v>-497.32977572200002</v>
      </c>
      <c r="AW12" s="1" t="s">
        <v>42</v>
      </c>
      <c r="AX12" s="4">
        <f t="shared" ref="AX12:AX52" si="28">627.5095*(AY12-AZ12-BA12)</f>
        <v>7.9160323086027232E-3</v>
      </c>
      <c r="AY12" s="1">
        <v>-821.48687712200001</v>
      </c>
      <c r="AZ12" s="1">
        <v>-323.84424491599998</v>
      </c>
      <c r="BA12" s="1">
        <v>-497.64264482099998</v>
      </c>
      <c r="BC12" s="1" t="s">
        <v>42</v>
      </c>
      <c r="BD12" s="4">
        <f t="shared" ref="BD12:BD52" si="29">627.5095*(BE12-BF12-BG12)</f>
        <v>8.7085768436964486E-3</v>
      </c>
      <c r="BE12" s="1">
        <v>-821.059836819</v>
      </c>
      <c r="BF12" s="1">
        <v>-323.69589622199999</v>
      </c>
      <c r="BG12" s="1">
        <v>-497.36395447500001</v>
      </c>
      <c r="BI12" s="1" t="s">
        <v>42</v>
      </c>
      <c r="BJ12" s="4">
        <f t="shared" ref="BJ12:BJ52" si="30">627.5095*(BK12-BL12-BM12)</f>
        <v>6.6691709916803458E-3</v>
      </c>
      <c r="BK12" s="1">
        <v>-821.26298189099998</v>
      </c>
      <c r="BL12" s="1">
        <v>-323.759551139</v>
      </c>
      <c r="BM12" s="1">
        <v>-497.50344138000003</v>
      </c>
      <c r="BO12" s="1" t="s">
        <v>42</v>
      </c>
      <c r="BP12" s="4">
        <f t="shared" ref="BP12:BP52" si="31">627.5095*(BQ12-BR12-BS12)</f>
        <v>7.8212784130793408E-3</v>
      </c>
      <c r="BQ12" s="1">
        <v>-821.23487690000002</v>
      </c>
      <c r="BR12" s="1">
        <v>-323.741817212</v>
      </c>
      <c r="BS12" s="1">
        <v>-497.49307215200002</v>
      </c>
      <c r="BV12" s="1" t="s">
        <v>42</v>
      </c>
      <c r="BW12" s="4">
        <f t="shared" ref="BW12:BW52" si="32">627.5095*(BX12-BY12-BZ12)</f>
        <v>8.492713575670734E-3</v>
      </c>
      <c r="BX12" s="1">
        <v>-821.29150378600002</v>
      </c>
      <c r="BY12" s="1">
        <v>-323.76150254700002</v>
      </c>
      <c r="BZ12" s="1">
        <v>-497.530014773</v>
      </c>
      <c r="CB12" s="1" t="s">
        <v>42</v>
      </c>
      <c r="CC12" s="4">
        <f t="shared" ref="CC12:CC52" si="33">627.5095*(CD12-CE12-CF12)</f>
        <v>8.4920860728068988E-3</v>
      </c>
      <c r="CD12" s="1">
        <v>-820.38972774499996</v>
      </c>
      <c r="CE12" s="1">
        <v>-323.42661534799998</v>
      </c>
      <c r="CF12" s="1">
        <v>-496.96312592999999</v>
      </c>
      <c r="CH12" s="1" t="s">
        <v>42</v>
      </c>
      <c r="CI12" s="4">
        <f t="shared" ref="CI12:CI52" si="34">627.5095*(CJ12-CK12-CL12)</f>
        <v>7.3186433043489953E-3</v>
      </c>
      <c r="CJ12" s="1">
        <v>-816.46968564600002</v>
      </c>
      <c r="CK12" s="1">
        <v>-321.92861510900002</v>
      </c>
      <c r="CL12" s="1">
        <v>-494.54108220000001</v>
      </c>
      <c r="CN12" s="1" t="s">
        <v>42</v>
      </c>
      <c r="CO12" s="4">
        <f t="shared" ref="CO12:CO52" si="35">627.5095*(CP12-CQ12-CR12)</f>
        <v>8.5196964841739494E-3</v>
      </c>
      <c r="CP12" s="1">
        <v>-817.07209376599997</v>
      </c>
      <c r="CQ12" s="1">
        <v>-322.12688111099999</v>
      </c>
      <c r="CR12" s="1">
        <v>-494.94522623199998</v>
      </c>
      <c r="CT12" s="1" t="s">
        <v>42</v>
      </c>
      <c r="CU12" s="4">
        <f t="shared" ref="CU12:CU52" si="36">627.5095*(CV12-CW12-CX12)</f>
        <v>5.0106633373586361E-3</v>
      </c>
      <c r="CV12" s="1">
        <v>-821.01561113900004</v>
      </c>
      <c r="CW12" s="1">
        <v>-323.669254997</v>
      </c>
      <c r="CX12" s="1">
        <v>-497.34636412700002</v>
      </c>
      <c r="CZ12" s="1" t="s">
        <v>42</v>
      </c>
      <c r="DA12" s="4">
        <f t="shared" ref="DA12:DA52" si="37">627.5095*(DB12-DC12-DD12)</f>
        <v>7.8294360216487752E-3</v>
      </c>
      <c r="DB12" s="1">
        <v>-820.45102787500002</v>
      </c>
      <c r="DC12" s="1">
        <v>-323.44313297899998</v>
      </c>
      <c r="DD12" s="1">
        <v>-497.00790737300002</v>
      </c>
      <c r="DF12" s="1" t="s">
        <v>42</v>
      </c>
      <c r="DG12" s="4">
        <f t="shared" ref="DG12:DG52" si="38">627.5095*(DH12-DI12-DJ12)</f>
        <v>4.5632491227019616E-3</v>
      </c>
      <c r="DH12" s="1">
        <v>-821.12250301899996</v>
      </c>
      <c r="DI12" s="1">
        <v>-323.70195503500003</v>
      </c>
      <c r="DJ12" s="1">
        <v>-497.420555256</v>
      </c>
      <c r="DL12" s="1" t="s">
        <v>42</v>
      </c>
      <c r="DM12" s="4">
        <f t="shared" ref="DM12:DM52" si="39">627.5095*(DN12-DO12-DP12)</f>
        <v>4.6649056567368919E-3</v>
      </c>
      <c r="DN12" s="1">
        <v>-821.03396992299997</v>
      </c>
      <c r="DO12" s="1">
        <v>-323.67270817600001</v>
      </c>
      <c r="DP12" s="1">
        <v>-497.36126918100001</v>
      </c>
    </row>
    <row r="13" spans="1:120" x14ac:dyDescent="0.35">
      <c r="A13" s="1" t="s">
        <v>43</v>
      </c>
      <c r="B13" s="4">
        <f t="shared" si="20"/>
        <v>-1.704943329952755E-3</v>
      </c>
      <c r="C13" s="1">
        <v>-878.43840124300004</v>
      </c>
      <c r="D13" s="1">
        <v>-323.71779471399998</v>
      </c>
      <c r="E13" s="1">
        <v>-554.72060381200004</v>
      </c>
      <c r="G13" s="1" t="s">
        <v>43</v>
      </c>
      <c r="H13" s="4">
        <f t="shared" si="21"/>
        <v>-3.0700274776679918E-2</v>
      </c>
      <c r="I13" s="1">
        <v>-878.10333385599995</v>
      </c>
      <c r="J13" s="1">
        <v>-323.60684523999998</v>
      </c>
      <c r="K13" s="1">
        <v>-554.49643969199997</v>
      </c>
      <c r="M13" s="1" t="s">
        <v>43</v>
      </c>
      <c r="N13" s="4">
        <f t="shared" si="22"/>
        <v>-1.1117585734848546E-2</v>
      </c>
      <c r="O13" s="1">
        <v>-878.33969245599997</v>
      </c>
      <c r="P13" s="1">
        <v>-323.67257719399998</v>
      </c>
      <c r="Q13" s="1">
        <v>-554.66709754500005</v>
      </c>
      <c r="S13" s="1" t="s">
        <v>43</v>
      </c>
      <c r="T13" s="4">
        <f t="shared" si="23"/>
        <v>6.342238432643455E-3</v>
      </c>
      <c r="U13" s="1">
        <v>-878.16405226300003</v>
      </c>
      <c r="V13" s="1">
        <v>-323.62391067599998</v>
      </c>
      <c r="W13" s="1">
        <v>-554.54015169399997</v>
      </c>
      <c r="Y13" s="1" t="s">
        <v>43</v>
      </c>
      <c r="Z13" s="4">
        <f t="shared" si="24"/>
        <v>8.1883714764297792E-3</v>
      </c>
      <c r="AA13" s="1">
        <v>-878.11356718499997</v>
      </c>
      <c r="AB13" s="1">
        <v>-323.60735126999998</v>
      </c>
      <c r="AC13" s="1">
        <v>-554.506228964</v>
      </c>
      <c r="AE13" s="1" t="s">
        <v>43</v>
      </c>
      <c r="AF13" s="4">
        <f t="shared" si="25"/>
        <v>-1.9975509900947999E-2</v>
      </c>
      <c r="AG13" s="1">
        <v>-878.01575516699995</v>
      </c>
      <c r="AH13" s="1">
        <v>-323.55624028099999</v>
      </c>
      <c r="AI13" s="1">
        <v>-554.45948305299999</v>
      </c>
      <c r="AK13" s="1" t="s">
        <v>43</v>
      </c>
      <c r="AL13" s="4">
        <f t="shared" si="26"/>
        <v>2.1784619776391026E-2</v>
      </c>
      <c r="AM13" s="1">
        <v>-878.68346453300001</v>
      </c>
      <c r="AN13" s="1">
        <v>-323.80326184199998</v>
      </c>
      <c r="AO13" s="1">
        <v>-554.88023740699998</v>
      </c>
      <c r="AQ13" s="1" t="s">
        <v>43</v>
      </c>
      <c r="AR13" s="4">
        <f t="shared" si="27"/>
        <v>1.5424183546677626E-2</v>
      </c>
      <c r="AS13" s="1">
        <v>-878.26550487600002</v>
      </c>
      <c r="AT13" s="1">
        <v>-323.66227459100003</v>
      </c>
      <c r="AU13" s="1">
        <v>-554.60325486500005</v>
      </c>
      <c r="AW13" s="1" t="s">
        <v>43</v>
      </c>
      <c r="AX13" s="4">
        <f t="shared" si="28"/>
        <v>2.2828795314088664E-3</v>
      </c>
      <c r="AY13" s="1">
        <v>-878.81318786600002</v>
      </c>
      <c r="AZ13" s="1">
        <v>-323.84430589700003</v>
      </c>
      <c r="BA13" s="1">
        <v>-554.96888560699995</v>
      </c>
      <c r="BC13" s="1" t="s">
        <v>43</v>
      </c>
      <c r="BD13" s="4">
        <f t="shared" si="29"/>
        <v>3.4237545873395905E-2</v>
      </c>
      <c r="BE13" s="1">
        <v>-878.36647183000002</v>
      </c>
      <c r="BF13" s="1">
        <v>-323.69597120700001</v>
      </c>
      <c r="BG13" s="1">
        <v>-554.67055518400002</v>
      </c>
      <c r="BI13" s="1" t="s">
        <v>43</v>
      </c>
      <c r="BJ13" s="4">
        <f t="shared" si="30"/>
        <v>7.5301142663465723E-4</v>
      </c>
      <c r="BK13" s="1">
        <v>-878.56913338699997</v>
      </c>
      <c r="BL13" s="1">
        <v>-323.75960970400001</v>
      </c>
      <c r="BM13" s="1">
        <v>-554.80952488299999</v>
      </c>
      <c r="BO13" s="1" t="s">
        <v>43</v>
      </c>
      <c r="BP13" s="4">
        <f t="shared" si="31"/>
        <v>3.5680190224022111E-3</v>
      </c>
      <c r="BQ13" s="1">
        <v>-878.52219166400005</v>
      </c>
      <c r="BR13" s="1">
        <v>-323.74188154900003</v>
      </c>
      <c r="BS13" s="1">
        <v>-554.78031580100003</v>
      </c>
      <c r="BV13" s="1" t="s">
        <v>43</v>
      </c>
      <c r="BW13" s="4">
        <f t="shared" si="32"/>
        <v>-3.854163395912792E-3</v>
      </c>
      <c r="BX13" s="1">
        <v>-878.57050172100003</v>
      </c>
      <c r="BY13" s="1">
        <v>-323.76157270900001</v>
      </c>
      <c r="BZ13" s="1">
        <v>-554.80892286999995</v>
      </c>
      <c r="CB13" s="1" t="s">
        <v>43</v>
      </c>
      <c r="CC13" s="4">
        <f t="shared" si="33"/>
        <v>2.9229393011199816E-3</v>
      </c>
      <c r="CD13" s="1">
        <v>-877.63732160899997</v>
      </c>
      <c r="CE13" s="1">
        <v>-323.42668319299997</v>
      </c>
      <c r="CF13" s="1">
        <v>-554.21064307400002</v>
      </c>
      <c r="CH13" s="1" t="s">
        <v>43</v>
      </c>
      <c r="CI13" s="4">
        <f t="shared" si="34"/>
        <v>5.4135244919851291E-3</v>
      </c>
      <c r="CJ13" s="1">
        <v>-873.42475521799997</v>
      </c>
      <c r="CK13" s="1">
        <v>-321.92867828700003</v>
      </c>
      <c r="CL13" s="1">
        <v>-551.496085558</v>
      </c>
      <c r="CN13" s="1" t="s">
        <v>43</v>
      </c>
      <c r="CO13" s="4">
        <f t="shared" si="35"/>
        <v>2.5514536820529089E-3</v>
      </c>
      <c r="CP13" s="1">
        <v>-873.99348713699999</v>
      </c>
      <c r="CQ13" s="1">
        <v>-322.12694644300001</v>
      </c>
      <c r="CR13" s="1">
        <v>-551.86654476000001</v>
      </c>
      <c r="CT13" s="1" t="s">
        <v>43</v>
      </c>
      <c r="CU13" s="4">
        <f t="shared" si="36"/>
        <v>-0.1249954998069133</v>
      </c>
      <c r="CV13" s="1">
        <v>-878.29288001500004</v>
      </c>
      <c r="CW13" s="1">
        <v>-323.66932525700003</v>
      </c>
      <c r="CX13" s="1">
        <v>-554.623355565</v>
      </c>
      <c r="CZ13" s="1" t="s">
        <v>43</v>
      </c>
      <c r="DA13" s="4">
        <f t="shared" si="37"/>
        <v>3.8591834901630477E-3</v>
      </c>
      <c r="DB13" s="1">
        <v>-877.69246251899995</v>
      </c>
      <c r="DC13" s="1">
        <v>-323.44319702000001</v>
      </c>
      <c r="DD13" s="1">
        <v>-554.24927164899998</v>
      </c>
      <c r="DF13" s="1" t="s">
        <v>43</v>
      </c>
      <c r="DG13" s="4">
        <f t="shared" si="38"/>
        <v>2.8658358271152337E-3</v>
      </c>
      <c r="DH13" s="1">
        <v>-878.42618195700004</v>
      </c>
      <c r="DI13" s="1">
        <v>-323.70197989799999</v>
      </c>
      <c r="DJ13" s="1">
        <v>-554.72420662599995</v>
      </c>
      <c r="DL13" s="1" t="s">
        <v>43</v>
      </c>
      <c r="DM13" s="4">
        <f t="shared" si="39"/>
        <v>-0.12914710269922527</v>
      </c>
      <c r="DN13" s="1">
        <v>-878.34100101800004</v>
      </c>
      <c r="DO13" s="1">
        <v>-323.67277215399997</v>
      </c>
      <c r="DP13" s="1">
        <v>-554.66802305500005</v>
      </c>
    </row>
    <row r="14" spans="1:120" x14ac:dyDescent="0.35">
      <c r="A14" s="1" t="s">
        <v>44</v>
      </c>
      <c r="B14" s="4">
        <f t="shared" si="20"/>
        <v>8.6558660324176917E-3</v>
      </c>
      <c r="C14" s="1">
        <v>-878.43650428900003</v>
      </c>
      <c r="D14" s="1">
        <v>-323.71775832499998</v>
      </c>
      <c r="E14" s="1">
        <v>-554.71875975800003</v>
      </c>
      <c r="G14" s="1" t="s">
        <v>44</v>
      </c>
      <c r="H14" s="4">
        <f t="shared" si="21"/>
        <v>-9.5004946606616159E-4</v>
      </c>
      <c r="I14" s="1">
        <v>-878.10135051300006</v>
      </c>
      <c r="J14" s="1">
        <v>-323.60680633800001</v>
      </c>
      <c r="K14" s="1">
        <v>-554.49454266099997</v>
      </c>
      <c r="M14" s="1" t="s">
        <v>44</v>
      </c>
      <c r="N14" s="4">
        <f t="shared" si="22"/>
        <v>5.1882486096623097E-3</v>
      </c>
      <c r="O14" s="1">
        <v>-878.33762174799995</v>
      </c>
      <c r="P14" s="1">
        <v>-323.672542599</v>
      </c>
      <c r="Q14" s="1">
        <v>-554.665087417</v>
      </c>
      <c r="S14" s="1" t="s">
        <v>44</v>
      </c>
      <c r="T14" s="4">
        <f t="shared" si="23"/>
        <v>7.5527043694446549E-3</v>
      </c>
      <c r="U14" s="1">
        <v>-878.16241548400001</v>
      </c>
      <c r="V14" s="1">
        <v>-323.62387115500002</v>
      </c>
      <c r="W14" s="1">
        <v>-554.53855636499998</v>
      </c>
      <c r="Y14" s="1" t="s">
        <v>44</v>
      </c>
      <c r="Z14" s="4">
        <f t="shared" si="24"/>
        <v>9.5701474072077981E-3</v>
      </c>
      <c r="AA14" s="1">
        <v>-878.11205361299994</v>
      </c>
      <c r="AB14" s="1">
        <v>-323.607313912</v>
      </c>
      <c r="AC14" s="1">
        <v>-554.50475495199998</v>
      </c>
      <c r="AE14" s="1" t="s">
        <v>44</v>
      </c>
      <c r="AF14" s="4">
        <f t="shared" si="25"/>
        <v>-1.5235930761358532E-3</v>
      </c>
      <c r="AG14" s="1">
        <v>-878.01367986800005</v>
      </c>
      <c r="AH14" s="1">
        <v>-323.55621172799999</v>
      </c>
      <c r="AI14" s="1">
        <v>-554.45746571200004</v>
      </c>
      <c r="AK14" s="1" t="s">
        <v>44</v>
      </c>
      <c r="AL14" s="4">
        <f t="shared" si="26"/>
        <v>1.4649836808653845E-2</v>
      </c>
      <c r="AM14" s="1">
        <v>-878.68193054599999</v>
      </c>
      <c r="AN14" s="1">
        <v>-323.80322355599998</v>
      </c>
      <c r="AO14" s="1">
        <v>-554.87873033599999</v>
      </c>
      <c r="AQ14" s="1" t="s">
        <v>44</v>
      </c>
      <c r="AR14" s="4">
        <f t="shared" si="27"/>
        <v>1.3145696535315608E-2</v>
      </c>
      <c r="AS14" s="1">
        <v>-878.26397098100006</v>
      </c>
      <c r="AT14" s="1">
        <v>-323.66223589999998</v>
      </c>
      <c r="AU14" s="1">
        <v>-554.60175603000005</v>
      </c>
      <c r="AW14" s="1" t="s">
        <v>44</v>
      </c>
      <c r="AX14" s="4">
        <f t="shared" si="28"/>
        <v>8.9395003944729295E-3</v>
      </c>
      <c r="AY14" s="1">
        <v>-878.81170104900002</v>
      </c>
      <c r="AZ14" s="1">
        <v>-323.84427126700001</v>
      </c>
      <c r="BA14" s="1">
        <v>-554.96744402800005</v>
      </c>
      <c r="BC14" s="1" t="s">
        <v>44</v>
      </c>
      <c r="BD14" s="4">
        <f t="shared" si="29"/>
        <v>1.9619084421952551E-2</v>
      </c>
      <c r="BE14" s="1">
        <v>-878.36505394100004</v>
      </c>
      <c r="BF14" s="1">
        <v>-323.69593104799998</v>
      </c>
      <c r="BG14" s="1">
        <v>-554.66915415799997</v>
      </c>
      <c r="BI14" s="1" t="s">
        <v>44</v>
      </c>
      <c r="BJ14" s="4">
        <f t="shared" si="30"/>
        <v>6.2217567413538856E-3</v>
      </c>
      <c r="BK14" s="1">
        <v>-878.56773861299996</v>
      </c>
      <c r="BL14" s="1">
        <v>-323.75957749600002</v>
      </c>
      <c r="BM14" s="1">
        <v>-554.80817103200002</v>
      </c>
      <c r="BO14" s="1" t="s">
        <v>44</v>
      </c>
      <c r="BP14" s="4">
        <f t="shared" si="31"/>
        <v>8.785760480683507E-3</v>
      </c>
      <c r="BQ14" s="1">
        <v>-878.52039760399998</v>
      </c>
      <c r="BR14" s="1">
        <v>-323.74184491900002</v>
      </c>
      <c r="BS14" s="1">
        <v>-554.77856668599998</v>
      </c>
      <c r="BV14" s="1" t="s">
        <v>44</v>
      </c>
      <c r="BW14" s="4">
        <f t="shared" si="32"/>
        <v>1.0950668332258147E-2</v>
      </c>
      <c r="BX14" s="1">
        <v>-878.56801399999995</v>
      </c>
      <c r="BY14" s="1">
        <v>-323.76153366699998</v>
      </c>
      <c r="BZ14" s="1">
        <v>-554.80649778400004</v>
      </c>
      <c r="CB14" s="1" t="s">
        <v>44</v>
      </c>
      <c r="CC14" s="4">
        <f t="shared" si="33"/>
        <v>1.0416030185104546E-2</v>
      </c>
      <c r="CD14" s="1">
        <v>-877.63583483299999</v>
      </c>
      <c r="CE14" s="1">
        <v>-323.42664653399999</v>
      </c>
      <c r="CF14" s="1">
        <v>-554.20920489800005</v>
      </c>
      <c r="CH14" s="1" t="s">
        <v>44</v>
      </c>
      <c r="CI14" s="4">
        <f t="shared" si="34"/>
        <v>8.3929395502273102E-3</v>
      </c>
      <c r="CJ14" s="1">
        <v>-873.42250908000005</v>
      </c>
      <c r="CK14" s="1">
        <v>-321.92863905899998</v>
      </c>
      <c r="CL14" s="1">
        <v>-551.493883396</v>
      </c>
      <c r="CN14" s="1" t="s">
        <v>44</v>
      </c>
      <c r="CO14" s="4">
        <f t="shared" si="35"/>
        <v>9.7696953867550743E-3</v>
      </c>
      <c r="CP14" s="1">
        <v>-873.99261014900003</v>
      </c>
      <c r="CQ14" s="1">
        <v>-322.12691209299999</v>
      </c>
      <c r="CR14" s="1">
        <v>-551.86571362500001</v>
      </c>
      <c r="CT14" s="1" t="s">
        <v>44</v>
      </c>
      <c r="CU14" s="4">
        <f t="shared" si="36"/>
        <v>-6.0050776625335291E-2</v>
      </c>
      <c r="CV14" s="1">
        <v>-878.29053169099996</v>
      </c>
      <c r="CW14" s="1">
        <v>-323.66928656599998</v>
      </c>
      <c r="CX14" s="1">
        <v>-554.62114942799997</v>
      </c>
      <c r="CZ14" s="1" t="s">
        <v>44</v>
      </c>
      <c r="DA14" s="4">
        <f t="shared" si="37"/>
        <v>8.8428638833486835E-3</v>
      </c>
      <c r="DB14" s="1">
        <v>-877.69084614500002</v>
      </c>
      <c r="DC14" s="1">
        <v>-323.44316118500001</v>
      </c>
      <c r="DD14" s="1">
        <v>-554.24769905200003</v>
      </c>
      <c r="DF14" s="1" t="s">
        <v>44</v>
      </c>
      <c r="DG14" s="4">
        <f t="shared" si="38"/>
        <v>2.6436975304511634E-3</v>
      </c>
      <c r="DH14" s="1">
        <v>-878.42436051599998</v>
      </c>
      <c r="DI14" s="1">
        <v>-323.70196540699999</v>
      </c>
      <c r="DJ14" s="1">
        <v>-554.722399322</v>
      </c>
      <c r="DL14" s="1" t="s">
        <v>44</v>
      </c>
      <c r="DM14" s="4">
        <f t="shared" si="39"/>
        <v>-5.7814960308091086E-2</v>
      </c>
      <c r="DN14" s="1">
        <v>-878.33877430300004</v>
      </c>
      <c r="DO14" s="1">
        <v>-323.67273755999997</v>
      </c>
      <c r="DP14" s="1">
        <v>-554.66594460900001</v>
      </c>
    </row>
    <row r="15" spans="1:120" x14ac:dyDescent="0.35">
      <c r="A15" s="1" t="s">
        <v>45</v>
      </c>
      <c r="B15" s="4">
        <f t="shared" si="20"/>
        <v>7.0400291078835837E-3</v>
      </c>
      <c r="C15" s="1">
        <v>-878.43706245199996</v>
      </c>
      <c r="D15" s="1">
        <v>-323.71774329599998</v>
      </c>
      <c r="E15" s="1">
        <v>-554.71933037500003</v>
      </c>
      <c r="G15" s="1" t="s">
        <v>45</v>
      </c>
      <c r="H15" s="4">
        <f t="shared" si="21"/>
        <v>5.7473595111846411E-3</v>
      </c>
      <c r="I15" s="1">
        <v>-878.10288845299999</v>
      </c>
      <c r="J15" s="1">
        <v>-323.60679257499999</v>
      </c>
      <c r="K15" s="1">
        <v>-554.49610503700001</v>
      </c>
      <c r="M15" s="1" t="s">
        <v>45</v>
      </c>
      <c r="N15" s="4">
        <f t="shared" si="22"/>
        <v>6.1508480616656131E-3</v>
      </c>
      <c r="O15" s="1">
        <v>-878.33821028800003</v>
      </c>
      <c r="P15" s="1">
        <v>-323.67252504200002</v>
      </c>
      <c r="Q15" s="1">
        <v>-554.66569504799998</v>
      </c>
      <c r="S15" s="1" t="s">
        <v>45</v>
      </c>
      <c r="T15" s="4">
        <f t="shared" si="23"/>
        <v>5.5051407661799775E-3</v>
      </c>
      <c r="U15" s="1">
        <v>-878.16245187000004</v>
      </c>
      <c r="V15" s="1">
        <v>-323.62385116299998</v>
      </c>
      <c r="W15" s="1">
        <v>-554.53860947999999</v>
      </c>
      <c r="Y15" s="1" t="s">
        <v>45</v>
      </c>
      <c r="Z15" s="4">
        <f t="shared" si="24"/>
        <v>6.199166352897521E-3</v>
      </c>
      <c r="AA15" s="1">
        <v>-878.11236417199996</v>
      </c>
      <c r="AB15" s="1">
        <v>-323.607296867</v>
      </c>
      <c r="AC15" s="1">
        <v>-554.50507718400002</v>
      </c>
      <c r="AE15" s="1" t="s">
        <v>45</v>
      </c>
      <c r="AF15" s="4">
        <f t="shared" si="25"/>
        <v>6.4702504436573351E-3</v>
      </c>
      <c r="AG15" s="1">
        <v>-878.01459505299999</v>
      </c>
      <c r="AH15" s="1">
        <v>-323.55619888400003</v>
      </c>
      <c r="AI15" s="1">
        <v>-554.45840648000001</v>
      </c>
      <c r="AK15" s="1" t="s">
        <v>45</v>
      </c>
      <c r="AL15" s="4">
        <f t="shared" si="26"/>
        <v>7.7258970146921232E-3</v>
      </c>
      <c r="AM15" s="1">
        <v>-878.68194719999997</v>
      </c>
      <c r="AN15" s="1">
        <v>-323.80320232100001</v>
      </c>
      <c r="AO15" s="1">
        <v>-554.87875719099998</v>
      </c>
      <c r="AQ15" s="1" t="s">
        <v>45</v>
      </c>
      <c r="AR15" s="4">
        <f t="shared" si="27"/>
        <v>7.6719311976856941E-3</v>
      </c>
      <c r="AS15" s="1">
        <v>-878.26415318700003</v>
      </c>
      <c r="AT15" s="1">
        <v>-323.66221477200003</v>
      </c>
      <c r="AU15" s="1">
        <v>-554.60195064100003</v>
      </c>
      <c r="AW15" s="1" t="s">
        <v>45</v>
      </c>
      <c r="AX15" s="4">
        <f t="shared" si="28"/>
        <v>7.0149286366323052E-3</v>
      </c>
      <c r="AY15" s="1">
        <v>-878.81197370100006</v>
      </c>
      <c r="AZ15" s="1">
        <v>-323.844255745</v>
      </c>
      <c r="BA15" s="1">
        <v>-554.96772913500001</v>
      </c>
      <c r="BC15" s="1" t="s">
        <v>45</v>
      </c>
      <c r="BD15" s="4">
        <f t="shared" si="29"/>
        <v>9.4986112959952601E-3</v>
      </c>
      <c r="BE15" s="1">
        <v>-878.36475574999997</v>
      </c>
      <c r="BF15" s="1">
        <v>-323.69590530699998</v>
      </c>
      <c r="BG15" s="1">
        <v>-554.66886557999999</v>
      </c>
      <c r="BI15" s="1" t="s">
        <v>45</v>
      </c>
      <c r="BJ15" s="4">
        <f t="shared" si="30"/>
        <v>4.3881739688629868E-3</v>
      </c>
      <c r="BK15" s="1">
        <v>-878.56944480599998</v>
      </c>
      <c r="BL15" s="1">
        <v>-323.75956559799999</v>
      </c>
      <c r="BM15" s="1">
        <v>-554.80988620100004</v>
      </c>
      <c r="BO15" s="1" t="s">
        <v>45</v>
      </c>
      <c r="BP15" s="4">
        <f t="shared" si="31"/>
        <v>6.5581017720087401E-3</v>
      </c>
      <c r="BQ15" s="1">
        <v>-878.52072722399998</v>
      </c>
      <c r="BR15" s="1">
        <v>-323.741828994</v>
      </c>
      <c r="BS15" s="1">
        <v>-554.77890868099996</v>
      </c>
      <c r="BV15" s="1" t="s">
        <v>45</v>
      </c>
      <c r="BW15" s="4">
        <f t="shared" si="32"/>
        <v>8.5454243869494909E-3</v>
      </c>
      <c r="BX15" s="1">
        <v>-878.56881488199997</v>
      </c>
      <c r="BY15" s="1">
        <v>-323.76151298899998</v>
      </c>
      <c r="BZ15" s="1">
        <v>-554.80731551099996</v>
      </c>
      <c r="CB15" s="1" t="s">
        <v>45</v>
      </c>
      <c r="CC15" s="4">
        <f t="shared" si="33"/>
        <v>8.1105602652393142E-3</v>
      </c>
      <c r="CD15" s="1">
        <v>-877.63645038100003</v>
      </c>
      <c r="CE15" s="1">
        <v>-323.42662732899998</v>
      </c>
      <c r="CF15" s="1">
        <v>-554.20983597700001</v>
      </c>
      <c r="CH15" s="1" t="s">
        <v>45</v>
      </c>
      <c r="CI15" s="4">
        <f t="shared" si="34"/>
        <v>5.5132984460889815E-3</v>
      </c>
      <c r="CJ15" s="1">
        <v>-873.42192691800005</v>
      </c>
      <c r="CK15" s="1">
        <v>-321.92862489499998</v>
      </c>
      <c r="CL15" s="1">
        <v>-551.49331080900004</v>
      </c>
      <c r="CN15" s="1" t="s">
        <v>45</v>
      </c>
      <c r="CO15" s="4">
        <f t="shared" si="35"/>
        <v>7.5658820722643442E-3</v>
      </c>
      <c r="CP15" s="1">
        <v>-873.99497955599998</v>
      </c>
      <c r="CQ15" s="1">
        <v>-322.126895096</v>
      </c>
      <c r="CR15" s="1">
        <v>-551.86809651700003</v>
      </c>
      <c r="CT15" s="1" t="s">
        <v>45</v>
      </c>
      <c r="CU15" s="4">
        <f t="shared" si="36"/>
        <v>-4.1898809237038105E-3</v>
      </c>
      <c r="CV15" s="1">
        <v>-878.29106329900003</v>
      </c>
      <c r="CW15" s="1">
        <v>-323.66926543900001</v>
      </c>
      <c r="CX15" s="1">
        <v>-554.62179118300003</v>
      </c>
      <c r="CZ15" s="1" t="s">
        <v>45</v>
      </c>
      <c r="DA15" s="4">
        <f t="shared" si="37"/>
        <v>6.514803575027088E-3</v>
      </c>
      <c r="DB15" s="1">
        <v>-877.69156307100002</v>
      </c>
      <c r="DC15" s="1">
        <v>-323.44314575099997</v>
      </c>
      <c r="DD15" s="1">
        <v>-554.24842770199996</v>
      </c>
      <c r="DF15" s="1" t="s">
        <v>45</v>
      </c>
      <c r="DG15" s="4">
        <f t="shared" si="38"/>
        <v>1.7645566727337041E-3</v>
      </c>
      <c r="DH15" s="1">
        <v>-878.42646743700004</v>
      </c>
      <c r="DI15" s="1">
        <v>-323.70197521099999</v>
      </c>
      <c r="DJ15" s="1">
        <v>-554.72449503799999</v>
      </c>
      <c r="DL15" s="1" t="s">
        <v>45</v>
      </c>
      <c r="DM15" s="4">
        <f t="shared" si="39"/>
        <v>-4.6799658681480876E-3</v>
      </c>
      <c r="DN15" s="1">
        <v>-878.33931846400003</v>
      </c>
      <c r="DO15" s="1">
        <v>-323.67272000299999</v>
      </c>
      <c r="DP15" s="1">
        <v>-554.66659100300001</v>
      </c>
    </row>
    <row r="16" spans="1:120" x14ac:dyDescent="0.35">
      <c r="A16" s="1" t="s">
        <v>46</v>
      </c>
      <c r="B16" s="4">
        <f t="shared" si="20"/>
        <v>5.122987562757913E-3</v>
      </c>
      <c r="C16" s="1">
        <v>-724.82949608299998</v>
      </c>
      <c r="D16" s="1">
        <v>-323.71773567700001</v>
      </c>
      <c r="E16" s="1">
        <v>-401.11176856999998</v>
      </c>
      <c r="G16" s="1" t="s">
        <v>46</v>
      </c>
      <c r="H16" s="4">
        <f t="shared" si="21"/>
        <v>4.0844593368160815E-3</v>
      </c>
      <c r="I16" s="1">
        <v>-724.56472186400003</v>
      </c>
      <c r="J16" s="1">
        <v>-323.60678052600002</v>
      </c>
      <c r="K16" s="1">
        <v>-400.95794784700001</v>
      </c>
      <c r="M16" s="1" t="s">
        <v>46</v>
      </c>
      <c r="N16" s="4">
        <f t="shared" si="22"/>
        <v>4.2670645963606545E-3</v>
      </c>
      <c r="O16" s="1">
        <v>-724.72930882000003</v>
      </c>
      <c r="P16" s="1">
        <v>-323.67251507200001</v>
      </c>
      <c r="Q16" s="1">
        <v>-401.05680054800001</v>
      </c>
      <c r="S16" s="1" t="s">
        <v>46</v>
      </c>
      <c r="T16" s="4">
        <f t="shared" si="23"/>
        <v>3.7092086292264243E-3</v>
      </c>
      <c r="U16" s="1">
        <v>-724.60853294000003</v>
      </c>
      <c r="V16" s="1">
        <v>-323.62383999899998</v>
      </c>
      <c r="W16" s="1">
        <v>-400.98469885200001</v>
      </c>
      <c r="Y16" s="1" t="s">
        <v>46</v>
      </c>
      <c r="Z16" s="4">
        <f t="shared" si="24"/>
        <v>4.4314720945050684E-3</v>
      </c>
      <c r="AA16" s="1">
        <v>-724.57942477200004</v>
      </c>
      <c r="AB16" s="1">
        <v>-323.60728663600003</v>
      </c>
      <c r="AC16" s="1">
        <v>-400.97214519800002</v>
      </c>
      <c r="AE16" s="1" t="s">
        <v>46</v>
      </c>
      <c r="AF16" s="4">
        <f t="shared" si="25"/>
        <v>4.7056937352538452E-3</v>
      </c>
      <c r="AG16" s="1">
        <v>-724.463385389</v>
      </c>
      <c r="AH16" s="1">
        <v>-323.55619072600001</v>
      </c>
      <c r="AI16" s="1">
        <v>-400.90720216199998</v>
      </c>
      <c r="AK16" s="1" t="s">
        <v>46</v>
      </c>
      <c r="AL16" s="4">
        <f t="shared" si="26"/>
        <v>5.3526560364671521E-3</v>
      </c>
      <c r="AM16" s="1">
        <v>-725.01975435700001</v>
      </c>
      <c r="AN16" s="1">
        <v>-323.80319539999999</v>
      </c>
      <c r="AO16" s="1">
        <v>-401.21656748700002</v>
      </c>
      <c r="AQ16" s="1" t="s">
        <v>46</v>
      </c>
      <c r="AR16" s="4">
        <f t="shared" si="27"/>
        <v>5.3369683221921203E-3</v>
      </c>
      <c r="AS16" s="1">
        <v>-724.69268138999996</v>
      </c>
      <c r="AT16" s="1">
        <v>-323.66220729899999</v>
      </c>
      <c r="AU16" s="1">
        <v>-401.03048259600001</v>
      </c>
      <c r="AW16" s="1" t="s">
        <v>46</v>
      </c>
      <c r="AX16" s="4">
        <f t="shared" si="28"/>
        <v>5.1167124627799869E-3</v>
      </c>
      <c r="AY16" s="1">
        <v>-725.123925547</v>
      </c>
      <c r="AZ16" s="1">
        <v>-323.84424817799999</v>
      </c>
      <c r="BA16" s="1">
        <v>-401.27968552300001</v>
      </c>
      <c r="BC16" s="1" t="s">
        <v>46</v>
      </c>
      <c r="BD16" s="4">
        <f t="shared" si="29"/>
        <v>6.7388245586315915E-3</v>
      </c>
      <c r="BE16" s="1">
        <v>-724.76698542199995</v>
      </c>
      <c r="BF16" s="1">
        <v>-323.69589949800002</v>
      </c>
      <c r="BG16" s="1">
        <v>-401.07109666299999</v>
      </c>
      <c r="BI16" s="1" t="s">
        <v>46</v>
      </c>
      <c r="BJ16" s="4">
        <f t="shared" si="30"/>
        <v>2.99510287952657E-3</v>
      </c>
      <c r="BK16" s="1">
        <v>-724.92268752099994</v>
      </c>
      <c r="BL16" s="1">
        <v>-323.75955355500002</v>
      </c>
      <c r="BM16" s="1">
        <v>-401.16313873899998</v>
      </c>
      <c r="BO16" s="1" t="s">
        <v>46</v>
      </c>
      <c r="BP16" s="4">
        <f t="shared" si="31"/>
        <v>4.6291376011306229E-3</v>
      </c>
      <c r="BQ16" s="1">
        <v>-724.889168036</v>
      </c>
      <c r="BR16" s="1">
        <v>-323.74182041500001</v>
      </c>
      <c r="BS16" s="1">
        <v>-401.14735499800003</v>
      </c>
      <c r="BV16" s="1" t="s">
        <v>46</v>
      </c>
      <c r="BW16" s="4">
        <f t="shared" si="32"/>
        <v>6.2550146784954566E-3</v>
      </c>
      <c r="BX16" s="1">
        <v>-724.93008799400002</v>
      </c>
      <c r="BY16" s="1">
        <v>-323.76150546700001</v>
      </c>
      <c r="BZ16" s="1">
        <v>-401.16859249499998</v>
      </c>
      <c r="CB16" s="1" t="s">
        <v>46</v>
      </c>
      <c r="CC16" s="4">
        <f t="shared" si="33"/>
        <v>5.95004504072088E-3</v>
      </c>
      <c r="CD16" s="1">
        <v>-724.17061447900005</v>
      </c>
      <c r="CE16" s="1">
        <v>-323.42661903800001</v>
      </c>
      <c r="CF16" s="1">
        <v>-400.74400492299998</v>
      </c>
      <c r="CH16" s="1" t="s">
        <v>46</v>
      </c>
      <c r="CI16" s="4">
        <f t="shared" si="34"/>
        <v>3.3433706429432278E-3</v>
      </c>
      <c r="CJ16" s="1">
        <v>-720.74898378399996</v>
      </c>
      <c r="CK16" s="1">
        <v>-321.928616804</v>
      </c>
      <c r="CL16" s="1">
        <v>-398.820372308</v>
      </c>
      <c r="CN16" s="1" t="s">
        <v>46</v>
      </c>
      <c r="CO16" s="4">
        <f t="shared" si="35"/>
        <v>5.493845678961151E-3</v>
      </c>
      <c r="CP16" s="1">
        <v>-721.23120092199997</v>
      </c>
      <c r="CQ16" s="1">
        <v>-322.126885501</v>
      </c>
      <c r="CR16" s="1">
        <v>-399.10432417599998</v>
      </c>
      <c r="CT16" s="1" t="s">
        <v>46</v>
      </c>
      <c r="CU16" s="4">
        <f t="shared" si="36"/>
        <v>-2.0519564800093804E-4</v>
      </c>
      <c r="CV16" s="1">
        <v>-724.71114652200004</v>
      </c>
      <c r="CW16" s="1">
        <v>-323.66925796599998</v>
      </c>
      <c r="CX16" s="1">
        <v>-401.04188822899999</v>
      </c>
      <c r="CZ16" s="1" t="s">
        <v>46</v>
      </c>
      <c r="DA16" s="4">
        <f t="shared" si="37"/>
        <v>4.5870944098766412E-3</v>
      </c>
      <c r="DB16" s="1">
        <v>-724.21185973700005</v>
      </c>
      <c r="DC16" s="1">
        <v>-323.44313640399997</v>
      </c>
      <c r="DD16" s="1">
        <v>-400.76873064300003</v>
      </c>
      <c r="DF16" s="1" t="s">
        <v>46</v>
      </c>
      <c r="DG16" s="4">
        <f t="shared" si="38"/>
        <v>1.1552450070577436E-3</v>
      </c>
      <c r="DH16" s="1">
        <v>-724.80143547099999</v>
      </c>
      <c r="DI16" s="1">
        <v>-323.70196143800001</v>
      </c>
      <c r="DJ16" s="1">
        <v>-401.09947587400001</v>
      </c>
      <c r="DL16" s="1" t="s">
        <v>46</v>
      </c>
      <c r="DM16" s="4">
        <f t="shared" si="39"/>
        <v>-8.9922109203934041E-4</v>
      </c>
      <c r="DN16" s="1">
        <v>-724.72989068899994</v>
      </c>
      <c r="DO16" s="1">
        <v>-323.67271003299999</v>
      </c>
      <c r="DP16" s="1">
        <v>-401.05717922299999</v>
      </c>
    </row>
    <row r="17" spans="1:120" x14ac:dyDescent="0.35">
      <c r="A17" s="1" t="s">
        <v>47</v>
      </c>
      <c r="B17" s="4">
        <f t="shared" si="20"/>
        <v>0.67989775809844766</v>
      </c>
      <c r="C17" s="1">
        <v>-1062.8950337399999</v>
      </c>
      <c r="D17" s="1">
        <v>-511.79611626299999</v>
      </c>
      <c r="E17" s="1">
        <v>-551.10000096299996</v>
      </c>
      <c r="G17" s="1" t="s">
        <v>47</v>
      </c>
      <c r="H17" s="4">
        <f t="shared" si="21"/>
        <v>0.65559306013989338</v>
      </c>
      <c r="I17" s="1">
        <v>-1062.6202285100001</v>
      </c>
      <c r="J17" s="2">
        <v>-511.67288201899999</v>
      </c>
      <c r="K17" s="1">
        <v>-550.94839124500004</v>
      </c>
      <c r="M17" s="1" t="s">
        <v>47</v>
      </c>
      <c r="N17" s="4">
        <f t="shared" si="22"/>
        <v>0.67939575052825096</v>
      </c>
      <c r="O17" s="1">
        <v>-1062.81783305</v>
      </c>
      <c r="P17" s="1">
        <v>-511.76488392599998</v>
      </c>
      <c r="Q17" s="1">
        <v>-551.05403180999997</v>
      </c>
      <c r="S17" s="1" t="s">
        <v>47</v>
      </c>
      <c r="T17" s="4">
        <f t="shared" si="23"/>
        <v>0.80379511633663814</v>
      </c>
      <c r="U17" s="1">
        <v>-1062.6679596399999</v>
      </c>
      <c r="V17" s="1">
        <v>-511.69562402700001</v>
      </c>
      <c r="W17" s="1">
        <v>-550.97361654199995</v>
      </c>
      <c r="Y17" s="1" t="s">
        <v>47</v>
      </c>
      <c r="Z17" s="4">
        <f t="shared" si="24"/>
        <v>0.7623932945042069</v>
      </c>
      <c r="AA17" s="1">
        <v>-1062.5615502000001</v>
      </c>
      <c r="AB17" s="1">
        <v>-511.63850066499998</v>
      </c>
      <c r="AC17" s="1">
        <v>-550.92426448599997</v>
      </c>
      <c r="AE17" s="1" t="s">
        <v>47</v>
      </c>
      <c r="AF17" s="4">
        <f t="shared" si="25"/>
        <v>0.72904994969993975</v>
      </c>
      <c r="AG17" s="1">
        <v>-1062.4535629300001</v>
      </c>
      <c r="AH17" s="1">
        <v>-511.59159724599999</v>
      </c>
      <c r="AI17" s="1">
        <v>-550.86312749900003</v>
      </c>
      <c r="AK17" s="1" t="s">
        <v>47</v>
      </c>
      <c r="AL17" s="4">
        <f t="shared" si="26"/>
        <v>0.80767877272384914</v>
      </c>
      <c r="AM17" s="1">
        <v>-1063.2135665799999</v>
      </c>
      <c r="AN17" s="1">
        <v>-511.952744763</v>
      </c>
      <c r="AO17" s="1">
        <v>-551.26210893500001</v>
      </c>
      <c r="AQ17" s="1" t="s">
        <v>47</v>
      </c>
      <c r="AR17" s="4">
        <f t="shared" si="27"/>
        <v>0.78673752557122034</v>
      </c>
      <c r="AS17" s="1">
        <v>-1062.78878949</v>
      </c>
      <c r="AT17" s="1">
        <v>-511.75281056599999</v>
      </c>
      <c r="AU17" s="1">
        <v>-551.03723266999998</v>
      </c>
      <c r="AW17" s="1" t="s">
        <v>47</v>
      </c>
      <c r="AX17" s="4">
        <f t="shared" si="28"/>
        <v>0.7259331100877261</v>
      </c>
      <c r="AY17" s="1">
        <v>-1063.3504261999999</v>
      </c>
      <c r="AZ17" s="1">
        <v>-512.01801176699996</v>
      </c>
      <c r="BA17" s="1">
        <v>-551.33357128099999</v>
      </c>
      <c r="BC17" s="1" t="s">
        <v>47</v>
      </c>
      <c r="BD17" s="4">
        <f t="shared" si="29"/>
        <v>0.84981729062309697</v>
      </c>
      <c r="BE17" s="1">
        <v>-1062.9356466199999</v>
      </c>
      <c r="BF17" s="1">
        <v>-511.82804339400002</v>
      </c>
      <c r="BG17" s="1">
        <v>-551.10895749600002</v>
      </c>
      <c r="BI17" s="1" t="s">
        <v>47</v>
      </c>
      <c r="BJ17" s="4">
        <f t="shared" si="30"/>
        <v>0.70374562919237837</v>
      </c>
      <c r="BK17" s="1">
        <v>-1063.0770447699999</v>
      </c>
      <c r="BL17" s="1">
        <v>-511.88803911399998</v>
      </c>
      <c r="BM17" s="1">
        <v>-551.19012714600001</v>
      </c>
      <c r="BO17" s="1" t="s">
        <v>47</v>
      </c>
      <c r="BP17" s="4">
        <f t="shared" si="31"/>
        <v>0.73289972057580566</v>
      </c>
      <c r="BQ17" s="1">
        <v>-1062.9900746999999</v>
      </c>
      <c r="BR17" s="1">
        <v>-511.842592959</v>
      </c>
      <c r="BS17" s="1">
        <v>-551.14864969099995</v>
      </c>
      <c r="BV17" s="1" t="s">
        <v>47</v>
      </c>
      <c r="BW17" s="4">
        <f t="shared" si="32"/>
        <v>0.59853236640684371</v>
      </c>
      <c r="BX17" s="1">
        <v>-1063.0276190899999</v>
      </c>
      <c r="BY17" s="1">
        <v>-511.85810193600003</v>
      </c>
      <c r="BZ17" s="1">
        <v>-551.17047097600005</v>
      </c>
      <c r="CB17" s="1" t="s">
        <v>47</v>
      </c>
      <c r="CC17" s="4">
        <f t="shared" si="33"/>
        <v>0.72167608564419616</v>
      </c>
      <c r="CD17" s="1">
        <v>-1062.04098239</v>
      </c>
      <c r="CE17" s="1">
        <v>-511.39525536500003</v>
      </c>
      <c r="CF17" s="1">
        <v>-550.64687708899999</v>
      </c>
      <c r="CH17" s="1" t="s">
        <v>47</v>
      </c>
      <c r="CI17" s="4">
        <f t="shared" si="34"/>
        <v>0.76458895028146778</v>
      </c>
      <c r="CJ17" s="1">
        <v>-1057.2503716599999</v>
      </c>
      <c r="CK17" s="1">
        <v>-509.10977311099998</v>
      </c>
      <c r="CL17" s="1">
        <v>-548.14181699899996</v>
      </c>
      <c r="CN17" s="1" t="s">
        <v>47</v>
      </c>
      <c r="CO17" s="4">
        <f t="shared" si="35"/>
        <v>0.70672190673630142</v>
      </c>
      <c r="CP17" s="1">
        <v>-1057.7784715099999</v>
      </c>
      <c r="CQ17" s="1">
        <v>-509.34545298099999</v>
      </c>
      <c r="CR17" s="1">
        <v>-548.43414476199996</v>
      </c>
      <c r="CT17" s="1" t="s">
        <v>47</v>
      </c>
      <c r="CU17" s="4">
        <f t="shared" si="36"/>
        <v>0.69631277908269906</v>
      </c>
      <c r="CV17" s="1">
        <v>-1062.81169503</v>
      </c>
      <c r="CW17" s="1">
        <v>-511.76294594500001</v>
      </c>
      <c r="CX17" s="1">
        <v>-551.04985872999998</v>
      </c>
      <c r="CZ17" s="1" t="s">
        <v>47</v>
      </c>
      <c r="DA17" s="4">
        <f t="shared" si="37"/>
        <v>0.73545744921515732</v>
      </c>
      <c r="DB17" s="1">
        <v>-1062.05504868</v>
      </c>
      <c r="DC17" s="1">
        <v>-511.397560892</v>
      </c>
      <c r="DD17" s="1">
        <v>-550.65865981399998</v>
      </c>
      <c r="DF17" s="1" t="s">
        <v>47</v>
      </c>
      <c r="DG17" s="4">
        <f t="shared" si="38"/>
        <v>0.70261234696390384</v>
      </c>
      <c r="DH17" s="1">
        <v>-1062.8709799600001</v>
      </c>
      <c r="DI17" s="1">
        <v>-511.78911736800001</v>
      </c>
      <c r="DJ17" s="1">
        <v>-551.08298227600005</v>
      </c>
      <c r="DL17" s="1" t="s">
        <v>47</v>
      </c>
      <c r="DM17" s="4">
        <f t="shared" si="39"/>
        <v>0.60597651149673259</v>
      </c>
      <c r="DN17" s="1">
        <v>-1062.8188968100001</v>
      </c>
      <c r="DO17" s="1">
        <v>-511.76525714500002</v>
      </c>
      <c r="DP17" s="1">
        <v>-551.05460534999997</v>
      </c>
    </row>
    <row r="18" spans="1:120" x14ac:dyDescent="0.35">
      <c r="A18" s="1" t="s">
        <v>48</v>
      </c>
      <c r="B18" s="4">
        <f t="shared" si="20"/>
        <v>-0.46913676979129626</v>
      </c>
      <c r="C18" s="1">
        <v>-1060.9367165399999</v>
      </c>
      <c r="D18" s="1">
        <v>-511.796112236</v>
      </c>
      <c r="E18" s="1">
        <v>-549.13985668700002</v>
      </c>
      <c r="G18" s="1" t="s">
        <v>48</v>
      </c>
      <c r="H18" s="4">
        <f t="shared" si="21"/>
        <v>-0.47697561846291192</v>
      </c>
      <c r="I18" s="1">
        <v>-1060.6174969199999</v>
      </c>
      <c r="J18" s="1">
        <v>-511.672884899</v>
      </c>
      <c r="K18" s="1">
        <v>-548.94385191200001</v>
      </c>
      <c r="M18" s="1" t="s">
        <v>48</v>
      </c>
      <c r="N18" s="4">
        <f t="shared" si="22"/>
        <v>-0.47640834995282016</v>
      </c>
      <c r="O18" s="1">
        <v>-1060.8593171</v>
      </c>
      <c r="P18" s="1">
        <v>-511.76487145999999</v>
      </c>
      <c r="Q18" s="1">
        <v>-549.093686435</v>
      </c>
      <c r="S18" s="1" t="s">
        <v>48</v>
      </c>
      <c r="T18" s="4">
        <f t="shared" si="23"/>
        <v>-0.47737910708473247</v>
      </c>
      <c r="U18" s="1">
        <v>-1060.6884602299999</v>
      </c>
      <c r="V18" s="1">
        <v>-511.69559574200002</v>
      </c>
      <c r="W18" s="1">
        <v>-548.99210373599999</v>
      </c>
      <c r="Y18" s="1" t="s">
        <v>48</v>
      </c>
      <c r="Z18" s="4">
        <f t="shared" si="24"/>
        <v>-0.47791625524334141</v>
      </c>
      <c r="AA18" s="1">
        <v>-1060.5917386399999</v>
      </c>
      <c r="AB18" s="1">
        <v>-511.63848656599998</v>
      </c>
      <c r="AC18" s="1">
        <v>-548.95249046599997</v>
      </c>
      <c r="AE18" s="1" t="s">
        <v>48</v>
      </c>
      <c r="AF18" s="4">
        <f t="shared" si="25"/>
        <v>-0.47732012124481538</v>
      </c>
      <c r="AG18" s="1">
        <v>-1060.47973925</v>
      </c>
      <c r="AH18" s="1">
        <v>-511.59159413700002</v>
      </c>
      <c r="AI18" s="1">
        <v>-548.88738445499996</v>
      </c>
      <c r="AK18" s="1" t="s">
        <v>48</v>
      </c>
      <c r="AL18" s="4">
        <f t="shared" si="26"/>
        <v>-0.47144098477677343</v>
      </c>
      <c r="AM18" s="1">
        <v>-1061.25117937</v>
      </c>
      <c r="AN18" s="1">
        <v>-511.95273027600001</v>
      </c>
      <c r="AO18" s="1">
        <v>-549.29769780499998</v>
      </c>
      <c r="AQ18" s="1" t="s">
        <v>48</v>
      </c>
      <c r="AR18" s="4">
        <f t="shared" si="27"/>
        <v>-0.47470842664577811</v>
      </c>
      <c r="AS18" s="1">
        <v>-1060.8023521499999</v>
      </c>
      <c r="AT18" s="1">
        <v>-511.75279388799999</v>
      </c>
      <c r="AU18" s="1">
        <v>-549.048801766</v>
      </c>
      <c r="AW18" s="1" t="s">
        <v>48</v>
      </c>
      <c r="AX18" s="4">
        <f t="shared" si="28"/>
        <v>-0.46895604711168276</v>
      </c>
      <c r="AY18" s="1">
        <v>-1061.4035374099999</v>
      </c>
      <c r="AZ18" s="1">
        <v>-512.01800319799997</v>
      </c>
      <c r="BA18" s="1">
        <v>-549.38478688299995</v>
      </c>
      <c r="BC18" s="1" t="s">
        <v>48</v>
      </c>
      <c r="BD18" s="4">
        <f t="shared" si="29"/>
        <v>-0.46427984640339687</v>
      </c>
      <c r="BE18" s="1">
        <v>-1060.94878754</v>
      </c>
      <c r="BF18" s="1">
        <v>-511.82802548299998</v>
      </c>
      <c r="BG18" s="1">
        <v>-549.12002217999998</v>
      </c>
      <c r="BI18" s="1" t="s">
        <v>48</v>
      </c>
      <c r="BJ18" s="4">
        <f t="shared" si="30"/>
        <v>-0.47235212856590475</v>
      </c>
      <c r="BK18" s="1">
        <v>-1061.11805091</v>
      </c>
      <c r="BL18" s="1">
        <v>-511.88802597099999</v>
      </c>
      <c r="BM18" s="1">
        <v>-549.22927219799999</v>
      </c>
      <c r="BO18" s="1" t="s">
        <v>48</v>
      </c>
      <c r="BP18" s="4">
        <f t="shared" si="31"/>
        <v>-0.47245692261425887</v>
      </c>
      <c r="BQ18" s="1">
        <v>-1061.0383955</v>
      </c>
      <c r="BR18" s="1">
        <v>-511.842583612</v>
      </c>
      <c r="BS18" s="1">
        <v>-549.19505898</v>
      </c>
      <c r="BV18" s="1" t="s">
        <v>48</v>
      </c>
      <c r="BW18" s="4">
        <f t="shared" si="32"/>
        <v>-0.46687710815120759</v>
      </c>
      <c r="BX18" s="1">
        <v>-1061.07919167</v>
      </c>
      <c r="BY18" s="1">
        <v>-511.858087979</v>
      </c>
      <c r="BZ18" s="1">
        <v>-549.22035967500005</v>
      </c>
      <c r="CB18" s="1" t="s">
        <v>48</v>
      </c>
      <c r="CC18" s="4">
        <f t="shared" si="33"/>
        <v>-0.46689656095400522</v>
      </c>
      <c r="CD18" s="1">
        <v>-1060.06208937</v>
      </c>
      <c r="CE18" s="1">
        <v>-511.395242811</v>
      </c>
      <c r="CF18" s="1">
        <v>-548.66610251199995</v>
      </c>
      <c r="CH18" s="1" t="s">
        <v>48</v>
      </c>
      <c r="CI18" s="4">
        <f t="shared" si="34"/>
        <v>-0.48733642796796151</v>
      </c>
      <c r="CJ18" s="1">
        <v>-1055.1756251300001</v>
      </c>
      <c r="CK18" s="1">
        <v>-509.109760145</v>
      </c>
      <c r="CL18" s="1">
        <v>-546.06508836499995</v>
      </c>
      <c r="CN18" s="1" t="s">
        <v>48</v>
      </c>
      <c r="CO18" s="4">
        <f t="shared" si="35"/>
        <v>-0.46810514423953575</v>
      </c>
      <c r="CP18" s="1">
        <v>-1055.72918635</v>
      </c>
      <c r="CQ18" s="1">
        <v>-509.34543920900001</v>
      </c>
      <c r="CR18" s="1">
        <v>-546.38300116799996</v>
      </c>
      <c r="CT18" s="1" t="s">
        <v>48</v>
      </c>
      <c r="CU18" s="4">
        <f t="shared" si="36"/>
        <v>-0.50131420193281118</v>
      </c>
      <c r="CV18" s="1">
        <v>-1060.8283507799999</v>
      </c>
      <c r="CW18" s="1">
        <v>-511.762929267</v>
      </c>
      <c r="CX18" s="1">
        <v>-549.06462261800004</v>
      </c>
      <c r="CZ18" s="1" t="s">
        <v>48</v>
      </c>
      <c r="DA18" s="4">
        <f t="shared" si="37"/>
        <v>-0.47390458705913535</v>
      </c>
      <c r="DB18" s="1">
        <v>-1060.0899668300001</v>
      </c>
      <c r="DC18" s="1">
        <v>-511.39755086700001</v>
      </c>
      <c r="DD18" s="1">
        <v>-548.691660748</v>
      </c>
      <c r="DF18" s="1" t="s">
        <v>48</v>
      </c>
      <c r="DG18" s="4">
        <f t="shared" si="38"/>
        <v>-0.47132113044566853</v>
      </c>
      <c r="DH18" s="1">
        <v>-1060.93056097</v>
      </c>
      <c r="DI18" s="1">
        <v>-511.78912874899999</v>
      </c>
      <c r="DJ18" s="1">
        <v>-549.14068112300004</v>
      </c>
      <c r="DL18" s="1" t="s">
        <v>48</v>
      </c>
      <c r="DM18" s="4">
        <f t="shared" si="39"/>
        <v>-0.5002204528841353</v>
      </c>
      <c r="DN18" s="1">
        <v>-1060.8604547899999</v>
      </c>
      <c r="DO18" s="1">
        <v>-511.76524467899998</v>
      </c>
      <c r="DP18" s="1">
        <v>-549.09441295900001</v>
      </c>
    </row>
    <row r="19" spans="1:120" x14ac:dyDescent="0.35">
      <c r="A19" s="1" t="s">
        <v>49</v>
      </c>
      <c r="B19" s="4">
        <f t="shared" si="20"/>
        <v>3.4774693889325706E-2</v>
      </c>
      <c r="C19" s="1">
        <v>-1060.4878181900001</v>
      </c>
      <c r="D19" s="1">
        <v>-511.796120906</v>
      </c>
      <c r="E19" s="1">
        <v>-548.69175270100004</v>
      </c>
      <c r="G19" s="1" t="s">
        <v>49</v>
      </c>
      <c r="H19" s="4">
        <f t="shared" si="21"/>
        <v>3.1612046068675112E-2</v>
      </c>
      <c r="I19" s="1">
        <v>-1060.17477347</v>
      </c>
      <c r="J19" s="1">
        <v>-511.672889844</v>
      </c>
      <c r="K19" s="1">
        <v>-548.50193400299997</v>
      </c>
      <c r="M19" s="1" t="s">
        <v>49</v>
      </c>
      <c r="N19" s="4">
        <f t="shared" si="22"/>
        <v>3.2231398029860941E-2</v>
      </c>
      <c r="O19" s="1">
        <v>-1060.4165502999999</v>
      </c>
      <c r="P19" s="1">
        <v>-511.76488661799999</v>
      </c>
      <c r="Q19" s="1">
        <v>-548.65171504600005</v>
      </c>
      <c r="S19" s="1" t="s">
        <v>49</v>
      </c>
      <c r="T19" s="4">
        <f t="shared" si="23"/>
        <v>3.1528587403049702E-2</v>
      </c>
      <c r="U19" s="1">
        <v>-1060.2419023299999</v>
      </c>
      <c r="V19" s="1">
        <v>-511.69562427</v>
      </c>
      <c r="W19" s="1">
        <v>-548.54632830399999</v>
      </c>
      <c r="Y19" s="1" t="s">
        <v>49</v>
      </c>
      <c r="Z19" s="4">
        <f t="shared" si="24"/>
        <v>3.3760638703110885E-2</v>
      </c>
      <c r="AA19" s="1">
        <v>-1060.1411296799999</v>
      </c>
      <c r="AB19" s="1">
        <v>-511.638499223</v>
      </c>
      <c r="AC19" s="1">
        <v>-548.50268425800004</v>
      </c>
      <c r="AE19" s="1" t="s">
        <v>49</v>
      </c>
      <c r="AF19" s="4">
        <f t="shared" si="25"/>
        <v>3.3144424256244233E-2</v>
      </c>
      <c r="AG19" s="1">
        <v>-1060.03990933</v>
      </c>
      <c r="AH19" s="1">
        <v>-511.59161051400002</v>
      </c>
      <c r="AI19" s="1">
        <v>-548.44835163499999</v>
      </c>
      <c r="AK19" s="1" t="s">
        <v>49</v>
      </c>
      <c r="AL19" s="4">
        <f t="shared" si="26"/>
        <v>3.5643794629882222E-2</v>
      </c>
      <c r="AM19" s="1">
        <v>-1060.8044945199999</v>
      </c>
      <c r="AN19" s="1">
        <v>-511.95273955099998</v>
      </c>
      <c r="AO19" s="1">
        <v>-548.85181177100003</v>
      </c>
      <c r="AQ19" s="1" t="s">
        <v>49</v>
      </c>
      <c r="AR19" s="4">
        <f t="shared" si="27"/>
        <v>3.5839577592246485E-2</v>
      </c>
      <c r="AS19" s="1">
        <v>-1060.35634665</v>
      </c>
      <c r="AT19" s="1">
        <v>-511.75280383099999</v>
      </c>
      <c r="AU19" s="1">
        <v>-548.60359993300005</v>
      </c>
      <c r="AW19" s="1" t="s">
        <v>49</v>
      </c>
      <c r="AX19" s="4">
        <f t="shared" si="28"/>
        <v>3.5229010885173065E-2</v>
      </c>
      <c r="AY19" s="1">
        <v>-1060.9581268899999</v>
      </c>
      <c r="AZ19" s="1">
        <v>-512.01801628800001</v>
      </c>
      <c r="BA19" s="1">
        <v>-548.94016674299996</v>
      </c>
      <c r="BC19" s="1" t="s">
        <v>49</v>
      </c>
      <c r="BD19" s="4">
        <f t="shared" si="29"/>
        <v>3.9249464180812425E-2</v>
      </c>
      <c r="BE19" s="1">
        <v>-1060.5068094999999</v>
      </c>
      <c r="BF19" s="1">
        <v>-511.82803074999998</v>
      </c>
      <c r="BG19" s="1">
        <v>-548.67884129799995</v>
      </c>
      <c r="BI19" s="1" t="s">
        <v>49</v>
      </c>
      <c r="BJ19" s="4">
        <f t="shared" si="30"/>
        <v>2.9356776948633298E-2</v>
      </c>
      <c r="BK19" s="1">
        <v>-1060.6743527799999</v>
      </c>
      <c r="BL19" s="1">
        <v>-511.88805026300003</v>
      </c>
      <c r="BM19" s="1">
        <v>-548.78634929999998</v>
      </c>
      <c r="BO19" s="1" t="s">
        <v>49</v>
      </c>
      <c r="BP19" s="4">
        <f t="shared" si="31"/>
        <v>3.367278730341991E-2</v>
      </c>
      <c r="BQ19" s="1">
        <v>-1060.5906759</v>
      </c>
      <c r="BR19" s="1">
        <v>-511.84259681899999</v>
      </c>
      <c r="BS19" s="1">
        <v>-548.74813274200005</v>
      </c>
      <c r="BV19" s="1" t="s">
        <v>49</v>
      </c>
      <c r="BW19" s="4">
        <f t="shared" si="32"/>
        <v>3.8183952975027809E-2</v>
      </c>
      <c r="BX19" s="1">
        <v>-1060.6292576000001</v>
      </c>
      <c r="BY19" s="1">
        <v>-511.85809481500002</v>
      </c>
      <c r="BZ19" s="1">
        <v>-548.77122363499996</v>
      </c>
      <c r="CB19" s="1" t="s">
        <v>49</v>
      </c>
      <c r="CC19" s="4">
        <f t="shared" si="33"/>
        <v>3.7188095514543364E-2</v>
      </c>
      <c r="CD19" s="1">
        <v>-1059.62024333</v>
      </c>
      <c r="CE19" s="1">
        <v>-511.39525134899998</v>
      </c>
      <c r="CF19" s="1">
        <v>-548.22505124400004</v>
      </c>
      <c r="CH19" s="1" t="s">
        <v>49</v>
      </c>
      <c r="CI19" s="4">
        <f t="shared" si="34"/>
        <v>3.0687724648063637E-2</v>
      </c>
      <c r="CJ19" s="1">
        <v>-1054.71793581</v>
      </c>
      <c r="CK19" s="1">
        <v>-509.10977539599997</v>
      </c>
      <c r="CL19" s="1">
        <v>-545.60820931800004</v>
      </c>
      <c r="CN19" s="1" t="s">
        <v>49</v>
      </c>
      <c r="CO19" s="4">
        <f t="shared" si="35"/>
        <v>3.5860912903635606E-2</v>
      </c>
      <c r="CP19" s="1">
        <v>-1055.29192936</v>
      </c>
      <c r="CQ19" s="1">
        <v>-509.34544876799998</v>
      </c>
      <c r="CR19" s="1">
        <v>-545.94653774000005</v>
      </c>
      <c r="CT19" s="1" t="s">
        <v>49</v>
      </c>
      <c r="CU19" s="4">
        <f t="shared" si="36"/>
        <v>3.0321886554771083E-2</v>
      </c>
      <c r="CV19" s="1">
        <v>-1060.3816543200001</v>
      </c>
      <c r="CW19" s="1">
        <v>-511.76293921000001</v>
      </c>
      <c r="CX19" s="1">
        <v>-548.61876343100005</v>
      </c>
      <c r="CZ19" s="1" t="s">
        <v>49</v>
      </c>
      <c r="DA19" s="4">
        <f t="shared" si="37"/>
        <v>3.3519674963833894E-2</v>
      </c>
      <c r="DB19" s="1">
        <v>-1059.6424895800001</v>
      </c>
      <c r="DC19" s="1">
        <v>-511.39756314499999</v>
      </c>
      <c r="DD19" s="1">
        <v>-548.24497985200003</v>
      </c>
      <c r="DF19" s="1" t="s">
        <v>49</v>
      </c>
      <c r="DG19" s="4">
        <f t="shared" si="38"/>
        <v>2.3291897706727582E-2</v>
      </c>
      <c r="DH19" s="1">
        <v>-1060.4858574299999</v>
      </c>
      <c r="DI19" s="1">
        <v>-511.78915677100002</v>
      </c>
      <c r="DJ19" s="1">
        <v>-548.69673777699995</v>
      </c>
      <c r="DL19" s="1" t="s">
        <v>49</v>
      </c>
      <c r="DM19" s="4">
        <f t="shared" si="39"/>
        <v>2.7057582128745993E-2</v>
      </c>
      <c r="DN19" s="1">
        <v>-1060.4176001000001</v>
      </c>
      <c r="DO19" s="1">
        <v>-511.76525983699997</v>
      </c>
      <c r="DP19" s="1">
        <v>-548.65238338200004</v>
      </c>
    </row>
    <row r="20" spans="1:120" x14ac:dyDescent="0.35">
      <c r="A20" s="1" t="s">
        <v>50</v>
      </c>
      <c r="B20" s="4">
        <f t="shared" si="20"/>
        <v>-0.41946625540246862</v>
      </c>
      <c r="C20" s="1">
        <v>-1009.25194286</v>
      </c>
      <c r="D20" s="1">
        <v>-511.79609178499999</v>
      </c>
      <c r="E20" s="1">
        <v>-497.45518261299998</v>
      </c>
      <c r="G20" s="1" t="s">
        <v>50</v>
      </c>
      <c r="H20" s="4">
        <f t="shared" si="21"/>
        <v>-0.4228748870209767</v>
      </c>
      <c r="I20" s="1">
        <v>-1008.90878547</v>
      </c>
      <c r="J20" s="1">
        <v>-511.67285452599998</v>
      </c>
      <c r="K20" s="1">
        <v>-497.23525704999997</v>
      </c>
      <c r="M20" s="1" t="s">
        <v>50</v>
      </c>
      <c r="N20" s="4">
        <f t="shared" si="22"/>
        <v>-0.42360342555056346</v>
      </c>
      <c r="O20" s="1">
        <v>-1009.12586478</v>
      </c>
      <c r="P20" s="1">
        <v>-511.76485214299998</v>
      </c>
      <c r="Q20" s="1">
        <v>-497.360337582</v>
      </c>
      <c r="S20" s="1" t="s">
        <v>50</v>
      </c>
      <c r="T20" s="4">
        <f t="shared" si="23"/>
        <v>-0.42461057827661564</v>
      </c>
      <c r="U20" s="1">
        <v>-1008.96717886</v>
      </c>
      <c r="V20" s="1">
        <v>-511.69558845500001</v>
      </c>
      <c r="W20" s="1">
        <v>-497.27091374499997</v>
      </c>
      <c r="Y20" s="1" t="s">
        <v>50</v>
      </c>
      <c r="Z20" s="4">
        <f t="shared" si="24"/>
        <v>-0.42507619028834226</v>
      </c>
      <c r="AA20" s="1">
        <v>-1008.91190591</v>
      </c>
      <c r="AB20" s="1">
        <v>-511.638466951</v>
      </c>
      <c r="AC20" s="1">
        <v>-497.27276155700002</v>
      </c>
      <c r="AE20" s="1" t="s">
        <v>50</v>
      </c>
      <c r="AF20" s="4">
        <f t="shared" si="25"/>
        <v>-0.42134313633627141</v>
      </c>
      <c r="AG20" s="1">
        <v>-1008.7589203700001</v>
      </c>
      <c r="AH20" s="1">
        <v>-511.59157829600002</v>
      </c>
      <c r="AI20" s="1">
        <v>-497.16667062099998</v>
      </c>
      <c r="AK20" s="1" t="s">
        <v>50</v>
      </c>
      <c r="AL20" s="4">
        <f t="shared" si="26"/>
        <v>-0.42147491329312869</v>
      </c>
      <c r="AM20" s="1">
        <v>-1009.5245748</v>
      </c>
      <c r="AN20" s="1">
        <v>-511.95270973999999</v>
      </c>
      <c r="AO20" s="1">
        <v>-497.571193397</v>
      </c>
      <c r="AQ20" s="1" t="s">
        <v>50</v>
      </c>
      <c r="AR20" s="4">
        <f t="shared" si="27"/>
        <v>-0.42298595616930873</v>
      </c>
      <c r="AS20" s="1">
        <v>-1009.08318815</v>
      </c>
      <c r="AT20" s="1">
        <v>-511.75277293099998</v>
      </c>
      <c r="AU20" s="1">
        <v>-497.32974114799998</v>
      </c>
      <c r="AW20" s="1" t="s">
        <v>50</v>
      </c>
      <c r="AX20" s="4">
        <f t="shared" si="28"/>
        <v>-0.41935204859713826</v>
      </c>
      <c r="AY20" s="1">
        <v>-1009.6612617</v>
      </c>
      <c r="AZ20" s="1">
        <v>-512.01798785000005</v>
      </c>
      <c r="BA20" s="1">
        <v>-497.64260557</v>
      </c>
      <c r="BC20" s="1" t="s">
        <v>50</v>
      </c>
      <c r="BD20" s="4">
        <f t="shared" si="29"/>
        <v>-0.41759502203011017</v>
      </c>
      <c r="BE20" s="1">
        <v>-1009.19258323</v>
      </c>
      <c r="BF20" s="1">
        <v>-511.82800295300001</v>
      </c>
      <c r="BG20" s="1">
        <v>-497.36391479700001</v>
      </c>
      <c r="BI20" s="1" t="s">
        <v>50</v>
      </c>
      <c r="BJ20" s="4">
        <f t="shared" si="30"/>
        <v>-0.42231452104238709</v>
      </c>
      <c r="BK20" s="1">
        <v>-1009.39208868</v>
      </c>
      <c r="BL20" s="1">
        <v>-511.88801382399998</v>
      </c>
      <c r="BM20" s="1">
        <v>-497.50340185499999</v>
      </c>
      <c r="BO20" s="1" t="s">
        <v>50</v>
      </c>
      <c r="BP20" s="4">
        <f t="shared" si="31"/>
        <v>-0.42165124345269533</v>
      </c>
      <c r="BQ20" s="1">
        <v>-1009.33627422</v>
      </c>
      <c r="BR20" s="1">
        <v>-511.84256637499999</v>
      </c>
      <c r="BS20" s="1">
        <v>-497.49303590099998</v>
      </c>
      <c r="BV20" s="1" t="s">
        <v>50</v>
      </c>
      <c r="BW20" s="4">
        <f t="shared" si="32"/>
        <v>-0.41805435897752863</v>
      </c>
      <c r="BX20" s="1">
        <v>-1009.3887105699999</v>
      </c>
      <c r="BY20" s="1">
        <v>-511.85806708400003</v>
      </c>
      <c r="BZ20" s="1">
        <v>-497.52997727399998</v>
      </c>
      <c r="CB20" s="1" t="s">
        <v>50</v>
      </c>
      <c r="CC20" s="4">
        <f t="shared" si="33"/>
        <v>-0.41820935386137592</v>
      </c>
      <c r="CD20" s="1">
        <v>-1008.35897737</v>
      </c>
      <c r="CE20" s="1">
        <v>-511.39522272200003</v>
      </c>
      <c r="CF20" s="1">
        <v>-496.96308818900002</v>
      </c>
      <c r="CH20" s="1" t="s">
        <v>50</v>
      </c>
      <c r="CI20" s="4">
        <f t="shared" si="34"/>
        <v>-0.42714132407880373</v>
      </c>
      <c r="CJ20" s="1">
        <v>-1003.6514751</v>
      </c>
      <c r="CK20" s="1">
        <v>-509.10974374099999</v>
      </c>
      <c r="CL20" s="1">
        <v>-494.54105066599999</v>
      </c>
      <c r="CN20" s="1" t="s">
        <v>50</v>
      </c>
      <c r="CO20" s="4">
        <f t="shared" si="35"/>
        <v>-0.41917446343184395</v>
      </c>
      <c r="CP20" s="1">
        <v>-1004.29127605</v>
      </c>
      <c r="CQ20" s="1">
        <v>-509.34541838400003</v>
      </c>
      <c r="CR20" s="1">
        <v>-494.945189669</v>
      </c>
      <c r="CT20" s="1" t="s">
        <v>50</v>
      </c>
      <c r="CU20" s="4">
        <f t="shared" si="36"/>
        <v>-0.43478062473520229</v>
      </c>
      <c r="CV20" s="1">
        <v>-1009.10993073</v>
      </c>
      <c r="CW20" s="1">
        <v>-511.76290831</v>
      </c>
      <c r="CX20" s="1">
        <v>-497.34632955299998</v>
      </c>
      <c r="CZ20" s="1" t="s">
        <v>50</v>
      </c>
      <c r="DA20" s="4">
        <f t="shared" si="37"/>
        <v>-0.42249838130765932</v>
      </c>
      <c r="DB20" s="1">
        <v>-1008.40607776</v>
      </c>
      <c r="DC20" s="1">
        <v>-511.39753232599998</v>
      </c>
      <c r="DD20" s="1">
        <v>-497.00787214000002</v>
      </c>
      <c r="DF20" s="1" t="s">
        <v>50</v>
      </c>
      <c r="DG20" s="4">
        <f t="shared" si="38"/>
        <v>-0.4202198943319671</v>
      </c>
      <c r="DH20" s="1">
        <v>-1009.2102922300001</v>
      </c>
      <c r="DI20" s="1">
        <v>-511.78910657699998</v>
      </c>
      <c r="DJ20" s="1">
        <v>-497.42051599000001</v>
      </c>
      <c r="DL20" s="1" t="s">
        <v>50</v>
      </c>
      <c r="DM20" s="4">
        <f t="shared" si="39"/>
        <v>-0.4344825577359393</v>
      </c>
      <c r="DN20" s="1">
        <v>-1009.12715158</v>
      </c>
      <c r="DO20" s="1">
        <v>-511.76522536200002</v>
      </c>
      <c r="DP20" s="1">
        <v>-497.36123382599999</v>
      </c>
    </row>
    <row r="21" spans="1:120" x14ac:dyDescent="0.35">
      <c r="A21" s="1" t="s">
        <v>51</v>
      </c>
      <c r="B21" s="4">
        <f t="shared" si="20"/>
        <v>2.4137152981760494E-2</v>
      </c>
      <c r="C21" s="1">
        <v>-1066.5166842399999</v>
      </c>
      <c r="D21" s="1">
        <v>-511.79613156200003</v>
      </c>
      <c r="E21" s="1">
        <v>-554.72059114299998</v>
      </c>
      <c r="G21" s="1" t="s">
        <v>51</v>
      </c>
      <c r="H21" s="4">
        <f t="shared" si="21"/>
        <v>1.9631634693247975E-2</v>
      </c>
      <c r="I21" s="1">
        <v>-1066.1693098400001</v>
      </c>
      <c r="J21" s="1">
        <v>-511.67290225400001</v>
      </c>
      <c r="K21" s="1">
        <v>-554.49643887100001</v>
      </c>
      <c r="M21" s="1" t="s">
        <v>51</v>
      </c>
      <c r="N21" s="4">
        <f t="shared" si="22"/>
        <v>1.9829927738407149E-2</v>
      </c>
      <c r="O21" s="1">
        <v>-1066.4319408199999</v>
      </c>
      <c r="P21" s="1">
        <v>-511.76489896300001</v>
      </c>
      <c r="Q21" s="1">
        <v>-554.667073458</v>
      </c>
      <c r="S21" s="1" t="s">
        <v>51</v>
      </c>
      <c r="T21" s="4">
        <f t="shared" si="23"/>
        <v>1.9996217852152425E-2</v>
      </c>
      <c r="U21" s="1">
        <v>-1066.2357258699999</v>
      </c>
      <c r="V21" s="1">
        <v>-511.695629623</v>
      </c>
      <c r="W21" s="1">
        <v>-554.54012811300004</v>
      </c>
      <c r="Y21" s="1" t="s">
        <v>51</v>
      </c>
      <c r="Z21" s="4">
        <f t="shared" si="24"/>
        <v>2.1125107346561436E-2</v>
      </c>
      <c r="AA21" s="1">
        <v>-1066.1446888</v>
      </c>
      <c r="AB21" s="1">
        <v>-511.638510962</v>
      </c>
      <c r="AC21" s="1">
        <v>-554.50621150300003</v>
      </c>
      <c r="AE21" s="1" t="s">
        <v>51</v>
      </c>
      <c r="AF21" s="4">
        <f t="shared" si="25"/>
        <v>2.0138662429034525E-2</v>
      </c>
      <c r="AG21" s="1">
        <v>-1066.05105882</v>
      </c>
      <c r="AH21" s="1">
        <v>-511.59162007100002</v>
      </c>
      <c r="AI21" s="1">
        <v>-554.45947084199997</v>
      </c>
      <c r="AK21" s="1" t="s">
        <v>51</v>
      </c>
      <c r="AL21" s="4">
        <f t="shared" si="26"/>
        <v>2.5963205505866654E-2</v>
      </c>
      <c r="AM21" s="1">
        <v>-1066.8329243600001</v>
      </c>
      <c r="AN21" s="1">
        <v>-511.95275012299999</v>
      </c>
      <c r="AO21" s="1">
        <v>-554.88021561200003</v>
      </c>
      <c r="AQ21" s="1" t="s">
        <v>51</v>
      </c>
      <c r="AR21" s="4">
        <f t="shared" si="27"/>
        <v>2.5104772599353623E-2</v>
      </c>
      <c r="AS21" s="1">
        <v>-1066.3560037699999</v>
      </c>
      <c r="AT21" s="1">
        <v>-511.75281442800002</v>
      </c>
      <c r="AU21" s="1">
        <v>-554.603229349</v>
      </c>
      <c r="AW21" s="1" t="s">
        <v>51</v>
      </c>
      <c r="AX21" s="4">
        <f t="shared" si="28"/>
        <v>2.3940742445192825E-2</v>
      </c>
      <c r="AY21" s="1">
        <v>-1066.98685976</v>
      </c>
      <c r="AZ21" s="1">
        <v>-512.01802689800002</v>
      </c>
      <c r="BA21" s="1">
        <v>-554.968871014</v>
      </c>
      <c r="BC21" s="1" t="s">
        <v>51</v>
      </c>
      <c r="BD21" s="4">
        <f t="shared" si="29"/>
        <v>3.078875367923473E-2</v>
      </c>
      <c r="BE21" s="1">
        <v>-1066.4985207899999</v>
      </c>
      <c r="BF21" s="1">
        <v>-511.82804270700001</v>
      </c>
      <c r="BG21" s="1">
        <v>-554.67052714800002</v>
      </c>
      <c r="BI21" s="1" t="s">
        <v>51</v>
      </c>
      <c r="BJ21" s="4">
        <f t="shared" si="30"/>
        <v>1.9150334860236966E-2</v>
      </c>
      <c r="BK21" s="1">
        <v>-1066.6975350800001</v>
      </c>
      <c r="BL21" s="1">
        <v>-511.88805741700003</v>
      </c>
      <c r="BM21" s="1">
        <v>-554.80950818099996</v>
      </c>
      <c r="BO21" s="1" t="s">
        <v>51</v>
      </c>
      <c r="BP21" s="4">
        <f t="shared" si="31"/>
        <v>2.2632385134218849E-2</v>
      </c>
      <c r="BQ21" s="1">
        <v>-1066.6228717399999</v>
      </c>
      <c r="BR21" s="1">
        <v>-511.84260703899997</v>
      </c>
      <c r="BS21" s="1">
        <v>-554.78030076799996</v>
      </c>
      <c r="BV21" s="1" t="s">
        <v>51</v>
      </c>
      <c r="BW21" s="4">
        <f t="shared" si="32"/>
        <v>2.8264910337209299E-2</v>
      </c>
      <c r="BX21" s="1">
        <v>-1066.6669603400001</v>
      </c>
      <c r="BY21" s="1">
        <v>-511.85810614600001</v>
      </c>
      <c r="BZ21" s="1">
        <v>-554.80889923699999</v>
      </c>
      <c r="CB21" s="1" t="s">
        <v>51</v>
      </c>
      <c r="CC21" s="4">
        <f t="shared" si="33"/>
        <v>2.6190991542323957E-2</v>
      </c>
      <c r="CD21" s="1">
        <v>-1065.60584653</v>
      </c>
      <c r="CE21" s="1">
        <v>-511.39526368700001</v>
      </c>
      <c r="CF21" s="1">
        <v>-554.21062458100005</v>
      </c>
      <c r="CH21" s="1" t="s">
        <v>51</v>
      </c>
      <c r="CI21" s="4">
        <f t="shared" si="34"/>
        <v>2.1052943803824633E-2</v>
      </c>
      <c r="CJ21" s="1">
        <v>-1060.60581983</v>
      </c>
      <c r="CK21" s="1">
        <v>-509.10978356300001</v>
      </c>
      <c r="CL21" s="1">
        <v>-551.49606981700003</v>
      </c>
      <c r="CN21" s="1" t="s">
        <v>51</v>
      </c>
      <c r="CO21" s="4">
        <f t="shared" si="35"/>
        <v>2.3771942319992207E-2</v>
      </c>
      <c r="CP21" s="1">
        <v>-1061.2119513</v>
      </c>
      <c r="CQ21" s="1">
        <v>-509.34546166199999</v>
      </c>
      <c r="CR21" s="1">
        <v>-551.86652752099997</v>
      </c>
      <c r="CT21" s="1" t="s">
        <v>51</v>
      </c>
      <c r="CU21" s="4">
        <f t="shared" si="36"/>
        <v>1.0106668062952906E-2</v>
      </c>
      <c r="CV21" s="1">
        <v>-1066.3862637499999</v>
      </c>
      <c r="CW21" s="1">
        <v>-511.76294980699998</v>
      </c>
      <c r="CX21" s="1">
        <v>-554.62333004899995</v>
      </c>
      <c r="CZ21" s="1" t="s">
        <v>51</v>
      </c>
      <c r="DA21" s="4">
        <f t="shared" si="37"/>
        <v>2.2242074215217997E-2</v>
      </c>
      <c r="DB21" s="1">
        <v>-1065.6467972600001</v>
      </c>
      <c r="DC21" s="1">
        <v>-511.39757428000001</v>
      </c>
      <c r="DD21" s="1">
        <v>-554.24925842499999</v>
      </c>
      <c r="DF21" s="1" t="s">
        <v>51</v>
      </c>
      <c r="DG21" s="4">
        <f t="shared" si="38"/>
        <v>1.0227777328445882E-2</v>
      </c>
      <c r="DH21" s="1">
        <v>-1066.51336827</v>
      </c>
      <c r="DI21" s="1">
        <v>-511.78916164600003</v>
      </c>
      <c r="DJ21" s="1">
        <v>-554.72422292299996</v>
      </c>
      <c r="DL21" s="1" t="s">
        <v>51</v>
      </c>
      <c r="DM21" s="4">
        <f t="shared" si="39"/>
        <v>6.3441210839141034E-3</v>
      </c>
      <c r="DN21" s="1">
        <v>-1066.4332610399999</v>
      </c>
      <c r="DO21" s="1">
        <v>-511.76527218199999</v>
      </c>
      <c r="DP21" s="1">
        <v>-554.66799896800001</v>
      </c>
    </row>
    <row r="22" spans="1:120" x14ac:dyDescent="0.35">
      <c r="A22" s="1" t="s">
        <v>52</v>
      </c>
      <c r="B22" s="4">
        <f t="shared" si="20"/>
        <v>-0.15825162085703254</v>
      </c>
      <c r="C22" s="1">
        <v>-1066.51518113</v>
      </c>
      <c r="D22" s="1">
        <v>-511.79611639299998</v>
      </c>
      <c r="E22" s="1">
        <v>-554.71881254699997</v>
      </c>
      <c r="G22" s="1" t="s">
        <v>52</v>
      </c>
      <c r="H22" s="4">
        <f t="shared" si="21"/>
        <v>-0.11190816167999054</v>
      </c>
      <c r="I22" s="1">
        <v>-1066.1677012499999</v>
      </c>
      <c r="J22" s="1">
        <v>-511.67289894700002</v>
      </c>
      <c r="K22" s="1">
        <v>-554.49462396599995</v>
      </c>
      <c r="M22" s="1" t="s">
        <v>52</v>
      </c>
      <c r="N22" s="4">
        <f t="shared" si="22"/>
        <v>-0.12556465089693614</v>
      </c>
      <c r="O22" s="1">
        <v>-1066.43022116</v>
      </c>
      <c r="P22" s="1">
        <v>-511.76488068100002</v>
      </c>
      <c r="Q22" s="1">
        <v>-554.66514037900004</v>
      </c>
      <c r="S22" s="1" t="s">
        <v>52</v>
      </c>
      <c r="T22" s="4">
        <f t="shared" si="23"/>
        <v>0.29999911425305548</v>
      </c>
      <c r="U22" s="1">
        <v>-1066.23375513</v>
      </c>
      <c r="V22" s="1">
        <v>-511.69562624399998</v>
      </c>
      <c r="W22" s="1">
        <v>-554.53860696499999</v>
      </c>
      <c r="Y22" s="1" t="s">
        <v>52</v>
      </c>
      <c r="Z22" s="4">
        <f t="shared" si="24"/>
        <v>5.2696992803913642E-2</v>
      </c>
      <c r="AA22" s="1">
        <v>-1066.14323844</v>
      </c>
      <c r="AB22" s="1">
        <v>-511.63850906599998</v>
      </c>
      <c r="AC22" s="1">
        <v>-554.50481335200004</v>
      </c>
      <c r="AE22" s="1" t="s">
        <v>52</v>
      </c>
      <c r="AF22" s="4">
        <f t="shared" si="25"/>
        <v>8.5917973265620673E-2</v>
      </c>
      <c r="AG22" s="1">
        <v>-1066.04899525</v>
      </c>
      <c r="AH22" s="1">
        <v>-511.59159709699998</v>
      </c>
      <c r="AI22" s="1">
        <v>-554.45753507200004</v>
      </c>
      <c r="AK22" s="1" t="s">
        <v>52</v>
      </c>
      <c r="AL22" s="4">
        <f t="shared" si="26"/>
        <v>0.13210267243462301</v>
      </c>
      <c r="AM22" s="1">
        <v>-1066.83133331</v>
      </c>
      <c r="AN22" s="1">
        <v>-511.95275781399999</v>
      </c>
      <c r="AO22" s="1">
        <v>-554.87878601499995</v>
      </c>
      <c r="AQ22" s="1" t="s">
        <v>52</v>
      </c>
      <c r="AR22" s="4">
        <f t="shared" si="27"/>
        <v>7.2854480532881946E-2</v>
      </c>
      <c r="AS22" s="1">
        <v>-1066.3545220599999</v>
      </c>
      <c r="AT22" s="1">
        <v>-511.75282406700001</v>
      </c>
      <c r="AU22" s="1">
        <v>-554.60181409400002</v>
      </c>
      <c r="AW22" s="1" t="s">
        <v>52</v>
      </c>
      <c r="AX22" s="4">
        <f t="shared" si="28"/>
        <v>-3.9433324517424241E-2</v>
      </c>
      <c r="AY22" s="1">
        <v>-1066.98557256</v>
      </c>
      <c r="AZ22" s="1">
        <v>-512.01801397500003</v>
      </c>
      <c r="BA22" s="1">
        <v>-554.96749574399996</v>
      </c>
      <c r="BC22" s="1" t="s">
        <v>52</v>
      </c>
      <c r="BD22" s="4">
        <f t="shared" si="29"/>
        <v>0.21311728645836428</v>
      </c>
      <c r="BE22" s="1">
        <v>-1066.4969449299999</v>
      </c>
      <c r="BF22" s="1">
        <v>-511.82806746400001</v>
      </c>
      <c r="BG22" s="1">
        <v>-554.66921708999996</v>
      </c>
      <c r="BI22" s="1" t="s">
        <v>52</v>
      </c>
      <c r="BJ22" s="4">
        <f t="shared" si="30"/>
        <v>-2.4253242153003216E-2</v>
      </c>
      <c r="BK22" s="1">
        <v>-1066.69629384</v>
      </c>
      <c r="BL22" s="1">
        <v>-511.88803261999999</v>
      </c>
      <c r="BM22" s="1">
        <v>-554.80822257</v>
      </c>
      <c r="BO22" s="1" t="s">
        <v>52</v>
      </c>
      <c r="BP22" s="4">
        <f t="shared" si="31"/>
        <v>-2.3567374246194674E-2</v>
      </c>
      <c r="BQ22" s="1">
        <v>-1066.62125251</v>
      </c>
      <c r="BR22" s="1">
        <v>-511.84259502399999</v>
      </c>
      <c r="BS22" s="1">
        <v>-554.778619929</v>
      </c>
      <c r="BV22" s="1" t="s">
        <v>52</v>
      </c>
      <c r="BW22" s="4">
        <f t="shared" si="32"/>
        <v>-0.3773647606002245</v>
      </c>
      <c r="BX22" s="1">
        <v>-1066.6652688700001</v>
      </c>
      <c r="BY22" s="1">
        <v>-511.85812193499999</v>
      </c>
      <c r="BZ22" s="1">
        <v>-554.80654556599995</v>
      </c>
      <c r="CB22" s="1" t="s">
        <v>52</v>
      </c>
      <c r="CC22" s="4">
        <f t="shared" si="33"/>
        <v>-6.9339172250418926E-2</v>
      </c>
      <c r="CD22" s="1">
        <v>-1065.6046403800001</v>
      </c>
      <c r="CE22" s="1">
        <v>-511.39526838099999</v>
      </c>
      <c r="CF22" s="1">
        <v>-554.20926150000003</v>
      </c>
      <c r="CH22" s="1" t="s">
        <v>52</v>
      </c>
      <c r="CI22" s="4">
        <f t="shared" si="34"/>
        <v>5.9207403858893885E-2</v>
      </c>
      <c r="CJ22" s="1">
        <v>-1060.6036203199999</v>
      </c>
      <c r="CK22" s="1">
        <v>-509.10978170499999</v>
      </c>
      <c r="CL22" s="1">
        <v>-551.49393296799997</v>
      </c>
      <c r="CN22" s="1" t="s">
        <v>52</v>
      </c>
      <c r="CO22" s="4">
        <f t="shared" si="35"/>
        <v>-0.13253126131367612</v>
      </c>
      <c r="CP22" s="1">
        <v>-1061.21144792</v>
      </c>
      <c r="CQ22" s="1">
        <v>-509.34546738900002</v>
      </c>
      <c r="CR22" s="1">
        <v>-551.86576932900005</v>
      </c>
      <c r="CT22" s="1" t="s">
        <v>52</v>
      </c>
      <c r="CU22" s="4">
        <f t="shared" si="36"/>
        <v>-0.27193249681832621</v>
      </c>
      <c r="CV22" s="1">
        <v>-1066.38460029</v>
      </c>
      <c r="CW22" s="1">
        <v>-511.76295944600002</v>
      </c>
      <c r="CX22" s="1">
        <v>-554.62120749200005</v>
      </c>
      <c r="CZ22" s="1" t="s">
        <v>52</v>
      </c>
      <c r="DA22" s="4">
        <f t="shared" si="37"/>
        <v>-2.8829668907185295E-2</v>
      </c>
      <c r="DB22" s="1">
        <v>-1065.6453638099999</v>
      </c>
      <c r="DC22" s="1">
        <v>-511.39756529900001</v>
      </c>
      <c r="DD22" s="1">
        <v>-554.24775256800001</v>
      </c>
      <c r="DF22" s="1" t="s">
        <v>52</v>
      </c>
      <c r="DG22" s="4">
        <f t="shared" si="38"/>
        <v>-1.0296803356863506E-2</v>
      </c>
      <c r="DH22" s="1">
        <v>-1066.5116570299999</v>
      </c>
      <c r="DI22" s="1">
        <v>-511.78923630999998</v>
      </c>
      <c r="DJ22" s="1">
        <v>-554.72240431099999</v>
      </c>
      <c r="DL22" s="1" t="s">
        <v>52</v>
      </c>
      <c r="DM22" s="4">
        <f t="shared" si="39"/>
        <v>-0.37280966901475238</v>
      </c>
      <c r="DN22" s="1">
        <v>-1066.4318455800001</v>
      </c>
      <c r="DO22" s="1">
        <v>-511.76525389900002</v>
      </c>
      <c r="DP22" s="1">
        <v>-554.66599757100005</v>
      </c>
    </row>
    <row r="23" spans="1:120" x14ac:dyDescent="0.35">
      <c r="A23" s="1" t="s">
        <v>53</v>
      </c>
      <c r="B23" s="4">
        <f t="shared" si="20"/>
        <v>3.0980144050212571E-2</v>
      </c>
      <c r="C23" s="1">
        <v>-1066.5154301699999</v>
      </c>
      <c r="D23" s="1">
        <v>-511.79612228899998</v>
      </c>
      <c r="E23" s="1">
        <v>-554.71935725100002</v>
      </c>
      <c r="G23" s="1" t="s">
        <v>53</v>
      </c>
      <c r="H23" s="4">
        <f t="shared" si="21"/>
        <v>6.2631722870648901E-3</v>
      </c>
      <c r="I23" s="1">
        <v>-1066.1690603300001</v>
      </c>
      <c r="J23" s="1">
        <v>-511.67290236000002</v>
      </c>
      <c r="K23" s="1">
        <v>-554.49616795099996</v>
      </c>
      <c r="M23" s="1" t="s">
        <v>53</v>
      </c>
      <c r="N23" s="4">
        <f t="shared" si="22"/>
        <v>2.1825407961917336E-2</v>
      </c>
      <c r="O23" s="1">
        <v>-1066.43055979</v>
      </c>
      <c r="P23" s="1">
        <v>-511.76488033499999</v>
      </c>
      <c r="Q23" s="1">
        <v>-554.66571423599999</v>
      </c>
      <c r="S23" s="1" t="s">
        <v>53</v>
      </c>
      <c r="T23" s="4">
        <f t="shared" si="23"/>
        <v>3.6177177628629008E-2</v>
      </c>
      <c r="U23" s="1">
        <v>-1066.2341990100001</v>
      </c>
      <c r="V23" s="1">
        <v>-511.69561868300002</v>
      </c>
      <c r="W23" s="1">
        <v>-554.53863797899999</v>
      </c>
      <c r="Y23" s="1" t="s">
        <v>53</v>
      </c>
      <c r="Z23" s="4">
        <f t="shared" si="24"/>
        <v>3.8084806595127363E-2</v>
      </c>
      <c r="AA23" s="1">
        <v>-1066.14354708</v>
      </c>
      <c r="AB23" s="1">
        <v>-511.638502566</v>
      </c>
      <c r="AC23" s="1">
        <v>-554.50510520600005</v>
      </c>
      <c r="AE23" s="1" t="s">
        <v>53</v>
      </c>
      <c r="AF23" s="4">
        <f t="shared" si="25"/>
        <v>1.465046431151768E-2</v>
      </c>
      <c r="AG23" s="1">
        <v>-1066.0500112899999</v>
      </c>
      <c r="AH23" s="1">
        <v>-511.59160146599999</v>
      </c>
      <c r="AI23" s="1">
        <v>-554.45843317100002</v>
      </c>
      <c r="AK23" s="1" t="s">
        <v>53</v>
      </c>
      <c r="AL23" s="4">
        <f t="shared" si="26"/>
        <v>5.2471716850251253E-2</v>
      </c>
      <c r="AM23" s="1">
        <v>-1066.83145838</v>
      </c>
      <c r="AN23" s="1">
        <v>-511.95274696799999</v>
      </c>
      <c r="AO23" s="1">
        <v>-554.87879503099998</v>
      </c>
      <c r="AQ23" s="1" t="s">
        <v>53</v>
      </c>
      <c r="AR23" s="4">
        <f t="shared" si="27"/>
        <v>4.6812836312960994E-2</v>
      </c>
      <c r="AS23" s="1">
        <v>-1066.3547269999999</v>
      </c>
      <c r="AT23" s="1">
        <v>-511.75281229199999</v>
      </c>
      <c r="AU23" s="1">
        <v>-554.60198930900003</v>
      </c>
      <c r="AW23" s="1" t="s">
        <v>53</v>
      </c>
      <c r="AX23" s="4">
        <f t="shared" si="28"/>
        <v>3.4567615875412398E-2</v>
      </c>
      <c r="AY23" s="1">
        <v>-1066.98571363</v>
      </c>
      <c r="AZ23" s="1">
        <v>-512.01801422400001</v>
      </c>
      <c r="BA23" s="1">
        <v>-554.96775449300003</v>
      </c>
      <c r="BC23" s="1" t="s">
        <v>53</v>
      </c>
      <c r="BD23" s="4">
        <f t="shared" si="29"/>
        <v>6.6335284223789301E-2</v>
      </c>
      <c r="BE23" s="1">
        <v>-1066.49685021</v>
      </c>
      <c r="BF23" s="1">
        <v>-511.82804568400002</v>
      </c>
      <c r="BG23" s="1">
        <v>-554.66891023799997</v>
      </c>
      <c r="BI23" s="1" t="s">
        <v>53</v>
      </c>
      <c r="BJ23" s="4">
        <f t="shared" si="30"/>
        <v>3.008531540688051E-2</v>
      </c>
      <c r="BK23" s="1">
        <v>-1066.6978900900001</v>
      </c>
      <c r="BL23" s="1">
        <v>-511.88803790600002</v>
      </c>
      <c r="BM23" s="1">
        <v>-554.80990012799998</v>
      </c>
      <c r="BO23" s="1" t="s">
        <v>53</v>
      </c>
      <c r="BP23" s="4">
        <f t="shared" si="31"/>
        <v>3.5278583968113938E-2</v>
      </c>
      <c r="BQ23" s="1">
        <v>-1066.6214778200001</v>
      </c>
      <c r="BR23" s="1">
        <v>-511.842596044</v>
      </c>
      <c r="BS23" s="1">
        <v>-554.77893799599997</v>
      </c>
      <c r="BV23" s="1" t="s">
        <v>53</v>
      </c>
      <c r="BW23" s="4">
        <f t="shared" si="32"/>
        <v>3.0087197915472017E-2</v>
      </c>
      <c r="BX23" s="1">
        <v>-1066.6653997000001</v>
      </c>
      <c r="BY23" s="1">
        <v>-511.85810456199999</v>
      </c>
      <c r="BZ23" s="1">
        <v>-554.80734308499996</v>
      </c>
      <c r="CB23" s="1" t="s">
        <v>53</v>
      </c>
      <c r="CC23" s="4">
        <f t="shared" si="33"/>
        <v>3.6750093807174436E-2</v>
      </c>
      <c r="CD23" s="1">
        <v>-1065.60506667</v>
      </c>
      <c r="CE23" s="1">
        <v>-511.39525779399997</v>
      </c>
      <c r="CF23" s="1">
        <v>-554.20986744100003</v>
      </c>
      <c r="CH23" s="1" t="s">
        <v>53</v>
      </c>
      <c r="CI23" s="4">
        <f t="shared" si="34"/>
        <v>3.6751976315765947E-2</v>
      </c>
      <c r="CJ23" s="1">
        <v>-1060.6030526100001</v>
      </c>
      <c r="CK23" s="1">
        <v>-509.10977210900001</v>
      </c>
      <c r="CL23" s="1">
        <v>-551.49333906899994</v>
      </c>
      <c r="CN23" s="1" t="s">
        <v>53</v>
      </c>
      <c r="CO23" s="4">
        <f t="shared" si="35"/>
        <v>3.5371455604734307E-2</v>
      </c>
      <c r="CP23" s="1">
        <v>-1061.2135288699999</v>
      </c>
      <c r="CQ23" s="1">
        <v>-509.34545649</v>
      </c>
      <c r="CR23" s="1">
        <v>-551.868128748</v>
      </c>
      <c r="CT23" s="1" t="s">
        <v>53</v>
      </c>
      <c r="CU23" s="4">
        <f t="shared" si="36"/>
        <v>-5.1555553038209211E-2</v>
      </c>
      <c r="CV23" s="1">
        <v>-1066.3848596800001</v>
      </c>
      <c r="CW23" s="1">
        <v>-511.76294767100001</v>
      </c>
      <c r="CX23" s="1">
        <v>-554.62182985000004</v>
      </c>
      <c r="CZ23" s="1" t="s">
        <v>53</v>
      </c>
      <c r="DA23" s="4">
        <f t="shared" si="37"/>
        <v>3.5259131307995462E-2</v>
      </c>
      <c r="DB23" s="1">
        <v>-1065.64596078</v>
      </c>
      <c r="DC23" s="1">
        <v>-511.39756288699999</v>
      </c>
      <c r="DD23" s="1">
        <v>-554.24845408199997</v>
      </c>
      <c r="DF23" s="1" t="s">
        <v>53</v>
      </c>
      <c r="DG23" s="4">
        <f t="shared" si="38"/>
        <v>2.3572394340444929E-2</v>
      </c>
      <c r="DH23" s="1">
        <v>-1066.51356616</v>
      </c>
      <c r="DI23" s="1">
        <v>-511.78911731699998</v>
      </c>
      <c r="DJ23" s="1">
        <v>-554.72448640799996</v>
      </c>
      <c r="DL23" s="1" t="s">
        <v>53</v>
      </c>
      <c r="DM23" s="4">
        <f t="shared" si="39"/>
        <v>-6.1743797186856457E-2</v>
      </c>
      <c r="DN23" s="1">
        <v>-1066.43196214</v>
      </c>
      <c r="DO23" s="1">
        <v>-511.76525355400003</v>
      </c>
      <c r="DP23" s="1">
        <v>-554.66661019100002</v>
      </c>
    </row>
    <row r="24" spans="1:120" x14ac:dyDescent="0.35">
      <c r="A24" s="1" t="s">
        <v>54</v>
      </c>
      <c r="B24" s="4">
        <f t="shared" si="20"/>
        <v>3.0992694606866282E-3</v>
      </c>
      <c r="C24" s="1">
        <v>-912.90790384599995</v>
      </c>
      <c r="D24" s="1">
        <v>-511.79611946400001</v>
      </c>
      <c r="E24" s="1">
        <v>-401.111789321</v>
      </c>
      <c r="G24" s="1" t="s">
        <v>54</v>
      </c>
      <c r="H24" s="4">
        <f t="shared" si="21"/>
        <v>9.0486868915343167E-4</v>
      </c>
      <c r="I24" s="1">
        <v>-912.63085246200001</v>
      </c>
      <c r="J24" s="1">
        <v>-511.67289027999999</v>
      </c>
      <c r="K24" s="1">
        <v>-400.957963624</v>
      </c>
      <c r="M24" s="1" t="s">
        <v>54</v>
      </c>
      <c r="N24" s="4">
        <f t="shared" si="22"/>
        <v>1.0197029260080512E-3</v>
      </c>
      <c r="O24" s="1">
        <v>-912.82170381900005</v>
      </c>
      <c r="P24" s="1">
        <v>-511.76488437400002</v>
      </c>
      <c r="Q24" s="1">
        <v>-401.05682107000001</v>
      </c>
      <c r="S24" s="1" t="s">
        <v>54</v>
      </c>
      <c r="T24" s="4">
        <f t="shared" si="23"/>
        <v>-6.0240881314570062E-5</v>
      </c>
      <c r="U24" s="1">
        <v>-912.68033468399994</v>
      </c>
      <c r="V24" s="1">
        <v>-511.695620136</v>
      </c>
      <c r="W24" s="1">
        <v>-400.98471445199999</v>
      </c>
      <c r="Y24" s="1" t="s">
        <v>54</v>
      </c>
      <c r="Z24" s="4">
        <f t="shared" si="24"/>
        <v>1.6057968430429526E-3</v>
      </c>
      <c r="AA24" s="1">
        <v>-912.61065939699995</v>
      </c>
      <c r="AB24" s="1">
        <v>-511.638497148</v>
      </c>
      <c r="AC24" s="1">
        <v>-400.972164808</v>
      </c>
      <c r="AE24" s="1" t="s">
        <v>54</v>
      </c>
      <c r="AF24" s="4">
        <f t="shared" si="25"/>
        <v>1.5763038517448251E-3</v>
      </c>
      <c r="AG24" s="1">
        <v>-912.49883611200005</v>
      </c>
      <c r="AH24" s="1">
        <v>-511.59161071900002</v>
      </c>
      <c r="AI24" s="1">
        <v>-400.90722790500001</v>
      </c>
      <c r="AK24" s="1" t="s">
        <v>54</v>
      </c>
      <c r="AL24" s="4">
        <f t="shared" si="26"/>
        <v>3.1664129448429603E-3</v>
      </c>
      <c r="AM24" s="1">
        <v>-913.16932163199999</v>
      </c>
      <c r="AN24" s="1">
        <v>-511.95273782200002</v>
      </c>
      <c r="AO24" s="1">
        <v>-401.21658885599999</v>
      </c>
      <c r="AQ24" s="1" t="s">
        <v>54</v>
      </c>
      <c r="AR24" s="4">
        <f t="shared" si="27"/>
        <v>3.0001229737768257E-3</v>
      </c>
      <c r="AS24" s="1">
        <v>-912.78330121299996</v>
      </c>
      <c r="AT24" s="1">
        <v>-511.75280194200002</v>
      </c>
      <c r="AU24" s="1">
        <v>-401.03050405200003</v>
      </c>
      <c r="AW24" s="1" t="s">
        <v>54</v>
      </c>
      <c r="AX24" s="4">
        <f t="shared" si="28"/>
        <v>3.1187222278144587E-3</v>
      </c>
      <c r="AY24" s="1">
        <v>-913.29771578500004</v>
      </c>
      <c r="AZ24" s="1">
        <v>-512.01801481200005</v>
      </c>
      <c r="BA24" s="1">
        <v>-401.27970594300001</v>
      </c>
      <c r="BC24" s="1" t="s">
        <v>54</v>
      </c>
      <c r="BD24" s="4">
        <f t="shared" si="29"/>
        <v>5.8722339008699864E-3</v>
      </c>
      <c r="BE24" s="1">
        <v>-912.89913820699996</v>
      </c>
      <c r="BF24" s="1">
        <v>-511.82802907199999</v>
      </c>
      <c r="BG24" s="1">
        <v>-401.07111849299997</v>
      </c>
      <c r="BI24" s="1" t="s">
        <v>54</v>
      </c>
      <c r="BJ24" s="4">
        <f t="shared" si="30"/>
        <v>-3.8842841040934671E-4</v>
      </c>
      <c r="BK24" s="1">
        <v>-913.05121196000005</v>
      </c>
      <c r="BL24" s="1">
        <v>-511.88804731499999</v>
      </c>
      <c r="BM24" s="1">
        <v>-401.163164026</v>
      </c>
      <c r="BO24" s="1" t="s">
        <v>54</v>
      </c>
      <c r="BP24" s="4">
        <f t="shared" si="31"/>
        <v>1.9440244536288844E-3</v>
      </c>
      <c r="BQ24" s="1">
        <v>-912.98996541099996</v>
      </c>
      <c r="BR24" s="1">
        <v>-511.842595125</v>
      </c>
      <c r="BS24" s="1">
        <v>-401.14737338399999</v>
      </c>
      <c r="BV24" s="1" t="s">
        <v>54</v>
      </c>
      <c r="BW24" s="4">
        <f t="shared" si="32"/>
        <v>5.6293877243410581E-3</v>
      </c>
      <c r="BX24" s="1">
        <v>-913.02669839600003</v>
      </c>
      <c r="BY24" s="1">
        <v>-511.85809261700001</v>
      </c>
      <c r="BZ24" s="1">
        <v>-401.16861475000002</v>
      </c>
      <c r="CB24" s="1" t="s">
        <v>54</v>
      </c>
      <c r="CC24" s="4">
        <f t="shared" si="33"/>
        <v>4.6441978125418186E-3</v>
      </c>
      <c r="CD24" s="1">
        <v>-912.13926702699996</v>
      </c>
      <c r="CE24" s="1">
        <v>-511.39524986999999</v>
      </c>
      <c r="CF24" s="1">
        <v>-400.74402455799998</v>
      </c>
      <c r="CH24" s="1" t="s">
        <v>54</v>
      </c>
      <c r="CI24" s="4">
        <f t="shared" si="34"/>
        <v>-1.4357417477844478E-3</v>
      </c>
      <c r="CJ24" s="1">
        <v>-907.930171481</v>
      </c>
      <c r="CK24" s="1">
        <v>-509.109773496</v>
      </c>
      <c r="CL24" s="1">
        <v>-398.82039569699998</v>
      </c>
      <c r="CN24" s="1" t="s">
        <v>54</v>
      </c>
      <c r="CO24" s="4">
        <f t="shared" si="35"/>
        <v>3.3308204429873742E-3</v>
      </c>
      <c r="CP24" s="1">
        <v>-908.44978458699995</v>
      </c>
      <c r="CQ24" s="1">
        <v>-509.34544855199999</v>
      </c>
      <c r="CR24" s="1">
        <v>-399.10434134299999</v>
      </c>
      <c r="CT24" s="1" t="s">
        <v>54</v>
      </c>
      <c r="CU24" s="4">
        <f t="shared" si="36"/>
        <v>8.2391999931357416E-4</v>
      </c>
      <c r="CV24" s="1">
        <v>-912.80484569299995</v>
      </c>
      <c r="CW24" s="1">
        <v>-511.76293732099998</v>
      </c>
      <c r="CX24" s="1">
        <v>-401.04190968500001</v>
      </c>
      <c r="CZ24" s="1" t="s">
        <v>54</v>
      </c>
      <c r="DA24" s="4">
        <f t="shared" si="37"/>
        <v>1.8097373783068633E-3</v>
      </c>
      <c r="DB24" s="1">
        <v>-912.16630836000002</v>
      </c>
      <c r="DC24" s="1">
        <v>-511.39756143</v>
      </c>
      <c r="DD24" s="1">
        <v>-400.76874981399999</v>
      </c>
      <c r="DF24" s="1" t="s">
        <v>54</v>
      </c>
      <c r="DG24" s="4">
        <f t="shared" si="38"/>
        <v>-1.9973627321016921E-3</v>
      </c>
      <c r="DH24" s="1">
        <v>-912.88866792299996</v>
      </c>
      <c r="DI24" s="1">
        <v>-511.78915765599999</v>
      </c>
      <c r="DJ24" s="1">
        <v>-401.09950708399998</v>
      </c>
      <c r="DL24" s="1" t="s">
        <v>54</v>
      </c>
      <c r="DM24" s="4">
        <f t="shared" si="39"/>
        <v>-1.0491958816363934E-3</v>
      </c>
      <c r="DN24" s="1">
        <v>-912.822459009</v>
      </c>
      <c r="DO24" s="1">
        <v>-511.76525759200001</v>
      </c>
      <c r="DP24" s="1">
        <v>-401.05719974499999</v>
      </c>
    </row>
    <row r="25" spans="1:120" x14ac:dyDescent="0.35">
      <c r="A25" s="1" t="s">
        <v>55</v>
      </c>
      <c r="B25" s="4">
        <f t="shared" si="20"/>
        <v>-17.249092205115979</v>
      </c>
      <c r="C25" s="1">
        <v>-1100.2609755999999</v>
      </c>
      <c r="D25" s="1">
        <v>-551.09630843800005</v>
      </c>
      <c r="E25" s="1">
        <v>-549.13717898499999</v>
      </c>
      <c r="G25" s="1" t="s">
        <v>55</v>
      </c>
      <c r="H25" s="4">
        <f t="shared" si="21"/>
        <v>-20.51181906539933</v>
      </c>
      <c r="I25" s="1">
        <v>-1099.9187154000001</v>
      </c>
      <c r="J25" s="1">
        <v>-550.944670825</v>
      </c>
      <c r="K25" s="1">
        <v>-548.94135691199995</v>
      </c>
      <c r="M25" s="1" t="s">
        <v>55</v>
      </c>
      <c r="N25" s="4">
        <f t="shared" si="22"/>
        <v>-21.167068250188844</v>
      </c>
      <c r="O25" s="1">
        <v>-1100.17483853</v>
      </c>
      <c r="P25" s="1">
        <v>-551.05021041400005</v>
      </c>
      <c r="Q25" s="1">
        <v>-549.09089624700005</v>
      </c>
      <c r="S25" s="1" t="s">
        <v>55</v>
      </c>
      <c r="T25" s="4">
        <f t="shared" si="23"/>
        <v>-17.391803553183752</v>
      </c>
      <c r="U25" s="1">
        <v>-1099.98688378</v>
      </c>
      <c r="V25" s="1">
        <v>-550.96972467600006</v>
      </c>
      <c r="W25" s="1">
        <v>-548.98944350199997</v>
      </c>
      <c r="Y25" s="1" t="s">
        <v>55</v>
      </c>
      <c r="Z25" s="4">
        <f t="shared" si="24"/>
        <v>-17.891011205887398</v>
      </c>
      <c r="AA25" s="1">
        <v>-1099.8986246300001</v>
      </c>
      <c r="AB25" s="1">
        <v>-550.92039003000002</v>
      </c>
      <c r="AC25" s="1">
        <v>-548.94972345999997</v>
      </c>
      <c r="AE25" s="1" t="s">
        <v>55</v>
      </c>
      <c r="AF25" s="4">
        <f t="shared" si="25"/>
        <v>-19.214929493820843</v>
      </c>
      <c r="AG25" s="1">
        <v>-1099.7741735499999</v>
      </c>
      <c r="AH25" s="1">
        <v>-550.85914097600005</v>
      </c>
      <c r="AI25" s="1">
        <v>-548.88441163599998</v>
      </c>
      <c r="AK25" s="1" t="s">
        <v>55</v>
      </c>
      <c r="AL25" s="4">
        <f t="shared" si="26"/>
        <v>-17.3832807192566</v>
      </c>
      <c r="AM25" s="1">
        <v>-1100.5811123000001</v>
      </c>
      <c r="AN25" s="1">
        <v>-551.25833014499995</v>
      </c>
      <c r="AO25" s="1">
        <v>-549.29508013500003</v>
      </c>
      <c r="AQ25" s="1" t="s">
        <v>55</v>
      </c>
      <c r="AR25" s="4">
        <f t="shared" si="27"/>
        <v>-19.421375099347411</v>
      </c>
      <c r="AS25" s="1">
        <v>-1100.1104756</v>
      </c>
      <c r="AT25" s="1">
        <v>-551.03339391199995</v>
      </c>
      <c r="AU25" s="1">
        <v>-549.046131758</v>
      </c>
      <c r="AW25" s="1" t="s">
        <v>55</v>
      </c>
      <c r="AX25" s="4">
        <f t="shared" si="28"/>
        <v>-17.470661417035828</v>
      </c>
      <c r="AY25" s="1">
        <v>-1100.73985638</v>
      </c>
      <c r="AZ25" s="1">
        <v>-551.3298757</v>
      </c>
      <c r="BA25" s="1">
        <v>-549.38213941000004</v>
      </c>
      <c r="BC25" s="1" t="s">
        <v>55</v>
      </c>
      <c r="BD25" s="4">
        <f t="shared" si="29"/>
        <v>-15.555204356092124</v>
      </c>
      <c r="BE25" s="1">
        <v>-1100.24792372</v>
      </c>
      <c r="BF25" s="1">
        <v>-551.10545357399997</v>
      </c>
      <c r="BG25" s="1">
        <v>-549.11768135099999</v>
      </c>
      <c r="BI25" s="1" t="s">
        <v>55</v>
      </c>
      <c r="BJ25" s="4">
        <f t="shared" si="30"/>
        <v>-20.816621764726143</v>
      </c>
      <c r="BK25" s="1">
        <v>-1100.4460181899999</v>
      </c>
      <c r="BL25" s="1">
        <v>-551.18631573499999</v>
      </c>
      <c r="BM25" s="1">
        <v>-549.22652905799998</v>
      </c>
      <c r="BO25" s="1" t="s">
        <v>55</v>
      </c>
      <c r="BP25" s="4">
        <f t="shared" si="31"/>
        <v>-18.504147600751782</v>
      </c>
      <c r="BQ25" s="1">
        <v>-1100.36674367</v>
      </c>
      <c r="BR25" s="1">
        <v>-551.14487534499995</v>
      </c>
      <c r="BS25" s="1">
        <v>-549.19238009000003</v>
      </c>
      <c r="BV25" s="1" t="s">
        <v>55</v>
      </c>
      <c r="BW25" s="4">
        <f t="shared" si="32"/>
        <v>-16.336847759624693</v>
      </c>
      <c r="BX25" s="1">
        <v>-1100.4105580600001</v>
      </c>
      <c r="BY25" s="1">
        <v>-551.16694874899997</v>
      </c>
      <c r="BZ25" s="1">
        <v>-549.21757488799994</v>
      </c>
      <c r="CB25" s="1" t="s">
        <v>55</v>
      </c>
      <c r="CC25" s="4">
        <f t="shared" si="33"/>
        <v>-18.908416203566961</v>
      </c>
      <c r="CD25" s="1">
        <v>-1099.33696392</v>
      </c>
      <c r="CE25" s="1">
        <v>-550.64333451899995</v>
      </c>
      <c r="CF25" s="1">
        <v>-548.66349692300003</v>
      </c>
      <c r="CH25" s="1" t="s">
        <v>55</v>
      </c>
      <c r="CI25" s="4">
        <f t="shared" si="34"/>
        <v>-15.275802613569979</v>
      </c>
      <c r="CJ25" s="1">
        <v>-1094.22359302</v>
      </c>
      <c r="CK25" s="1">
        <v>-548.137417207</v>
      </c>
      <c r="CL25" s="1">
        <v>-546.06183227300005</v>
      </c>
      <c r="CN25" s="1" t="s">
        <v>55</v>
      </c>
      <c r="CO25" s="4">
        <f t="shared" si="35"/>
        <v>-27.494709013227396</v>
      </c>
      <c r="CP25" s="1">
        <v>-1094.8548146999999</v>
      </c>
      <c r="CQ25" s="1">
        <v>-548.43062106699995</v>
      </c>
      <c r="CR25" s="1">
        <v>-546.38037802700001</v>
      </c>
      <c r="CT25" s="1" t="s">
        <v>55</v>
      </c>
      <c r="CU25" s="4">
        <f t="shared" si="36"/>
        <v>-22.755256516642582</v>
      </c>
      <c r="CV25" s="1">
        <v>-1100.1442353899999</v>
      </c>
      <c r="CW25" s="1">
        <v>-551.04601997199995</v>
      </c>
      <c r="CX25" s="1">
        <v>-549.06195261000005</v>
      </c>
      <c r="CZ25" s="1" t="s">
        <v>55</v>
      </c>
      <c r="DA25" s="4">
        <f t="shared" si="37"/>
        <v>-19.388780373378392</v>
      </c>
      <c r="DB25" s="1">
        <v>-1099.3745279</v>
      </c>
      <c r="DC25" s="1">
        <v>-550.65484149099996</v>
      </c>
      <c r="DD25" s="1">
        <v>-548.68878842200002</v>
      </c>
      <c r="DF25" s="1" t="s">
        <v>55</v>
      </c>
      <c r="DG25" s="4">
        <f t="shared" si="38"/>
        <v>-22.255535561317188</v>
      </c>
      <c r="DH25" s="1">
        <v>-1100.2574878</v>
      </c>
      <c r="DI25" s="1">
        <v>-551.08453859400004</v>
      </c>
      <c r="DJ25" s="1">
        <v>-549.13748275399996</v>
      </c>
      <c r="DL25" s="1" t="s">
        <v>55</v>
      </c>
      <c r="DM25" s="4">
        <f t="shared" si="39"/>
        <v>-22.182959067477906</v>
      </c>
      <c r="DN25" s="1">
        <v>-1100.1777575199999</v>
      </c>
      <c r="DO25" s="1">
        <v>-551.05078395500004</v>
      </c>
      <c r="DP25" s="1">
        <v>-549.09162277099995</v>
      </c>
    </row>
    <row r="26" spans="1:120" x14ac:dyDescent="0.35">
      <c r="A26" s="1" t="s">
        <v>108</v>
      </c>
      <c r="B26" s="4">
        <f t="shared" si="20"/>
        <v>4.8916247956465327E-2</v>
      </c>
      <c r="C26" s="1">
        <v>-1099.7916817600001</v>
      </c>
      <c r="D26" s="1">
        <v>-551.09998495699995</v>
      </c>
      <c r="E26" s="1">
        <v>-548.69177475599997</v>
      </c>
      <c r="G26" s="1" t="s">
        <v>108</v>
      </c>
      <c r="H26" s="4">
        <f t="shared" si="21"/>
        <v>4.3737412103779266E-2</v>
      </c>
      <c r="I26" s="1">
        <v>-1099.4502582800001</v>
      </c>
      <c r="J26" s="1">
        <v>-550.94837495399997</v>
      </c>
      <c r="K26" s="1">
        <v>-548.50195302600002</v>
      </c>
      <c r="M26" s="1" t="s">
        <v>108</v>
      </c>
      <c r="N26" s="4">
        <f t="shared" si="22"/>
        <v>4.5561582261973058E-2</v>
      </c>
      <c r="O26" s="1">
        <v>-1099.70568239</v>
      </c>
      <c r="P26" s="1">
        <v>-551.05401593299996</v>
      </c>
      <c r="Q26" s="1">
        <v>-548.65173906400003</v>
      </c>
      <c r="S26" s="1" t="s">
        <v>108</v>
      </c>
      <c r="T26" s="4">
        <f t="shared" si="23"/>
        <v>4.518633162572297E-2</v>
      </c>
      <c r="U26" s="1">
        <v>-1099.5198173599999</v>
      </c>
      <c r="V26" s="1">
        <v>-550.97358676800002</v>
      </c>
      <c r="W26" s="1">
        <v>-548.54630260099998</v>
      </c>
      <c r="Y26" s="1" t="s">
        <v>108</v>
      </c>
      <c r="Z26" s="4">
        <f t="shared" si="24"/>
        <v>4.7804928684922858E-2</v>
      </c>
      <c r="AA26" s="1">
        <v>-1099.42687043</v>
      </c>
      <c r="AB26" s="1">
        <v>-550.92424287699998</v>
      </c>
      <c r="AC26" s="1">
        <v>-548.50270373499995</v>
      </c>
      <c r="AE26" s="1" t="s">
        <v>108</v>
      </c>
      <c r="AF26" s="4">
        <f t="shared" si="25"/>
        <v>4.5702144472942789E-2</v>
      </c>
      <c r="AG26" s="1">
        <v>-1099.3114252099999</v>
      </c>
      <c r="AH26" s="1">
        <v>-550.86311906100002</v>
      </c>
      <c r="AI26" s="1">
        <v>-548.44837898000003</v>
      </c>
      <c r="AK26" s="1" t="s">
        <v>108</v>
      </c>
      <c r="AL26" s="4">
        <f t="shared" si="26"/>
        <v>5.0453646238284702E-2</v>
      </c>
      <c r="AM26" s="1">
        <v>-1100.1138362500001</v>
      </c>
      <c r="AN26" s="1">
        <v>-551.26208394499997</v>
      </c>
      <c r="AO26" s="1">
        <v>-548.85183270799996</v>
      </c>
      <c r="AQ26" s="1" t="s">
        <v>108</v>
      </c>
      <c r="AR26" s="4">
        <f t="shared" si="27"/>
        <v>5.055153789781576E-2</v>
      </c>
      <c r="AS26" s="1">
        <v>-1099.6407470199999</v>
      </c>
      <c r="AT26" s="1">
        <v>-551.03720644600003</v>
      </c>
      <c r="AU26" s="1">
        <v>-548.60362113300005</v>
      </c>
      <c r="AW26" s="1" t="s">
        <v>108</v>
      </c>
      <c r="AX26" s="4">
        <f t="shared" si="28"/>
        <v>4.9189214627156218E-2</v>
      </c>
      <c r="AY26" s="1">
        <v>-1100.2736630500001</v>
      </c>
      <c r="AZ26" s="1">
        <v>-551.33355592400005</v>
      </c>
      <c r="BA26" s="1">
        <v>-548.94018551399995</v>
      </c>
      <c r="BC26" s="1" t="s">
        <v>108</v>
      </c>
      <c r="BD26" s="4">
        <f t="shared" si="29"/>
        <v>5.514114228347796E-2</v>
      </c>
      <c r="BE26" s="1">
        <v>-1099.78770461</v>
      </c>
      <c r="BF26" s="1">
        <v>-551.10893003499996</v>
      </c>
      <c r="BG26" s="1">
        <v>-548.67886244800002</v>
      </c>
      <c r="BI26" s="1" t="s">
        <v>108</v>
      </c>
      <c r="BJ26" s="4">
        <f t="shared" si="30"/>
        <v>4.178836773424905E-2</v>
      </c>
      <c r="BK26" s="1">
        <v>-1099.9764208199999</v>
      </c>
      <c r="BL26" s="1">
        <v>-551.19012030500005</v>
      </c>
      <c r="BM26" s="1">
        <v>-548.78636710900003</v>
      </c>
      <c r="BO26" s="1" t="s">
        <v>108</v>
      </c>
      <c r="BP26" s="4">
        <f t="shared" si="31"/>
        <v>4.7673151799405102E-2</v>
      </c>
      <c r="BQ26" s="1">
        <v>-1099.8966988499999</v>
      </c>
      <c r="BR26" s="1">
        <v>-551.14863052700002</v>
      </c>
      <c r="BS26" s="1">
        <v>-548.74814429499997</v>
      </c>
      <c r="BV26" s="1" t="s">
        <v>108</v>
      </c>
      <c r="BW26" s="4">
        <f t="shared" si="32"/>
        <v>5.3471967044801262E-2</v>
      </c>
      <c r="BX26" s="1">
        <v>-1099.9416071999999</v>
      </c>
      <c r="BY26" s="1">
        <v>-551.17044447599994</v>
      </c>
      <c r="BZ26" s="1">
        <v>-548.771247937</v>
      </c>
      <c r="CB26" s="1" t="s">
        <v>108</v>
      </c>
      <c r="CC26" s="4">
        <f t="shared" si="33"/>
        <v>5.1994809679966239E-2</v>
      </c>
      <c r="CD26" s="1">
        <v>-1098.8718434299999</v>
      </c>
      <c r="CE26" s="1">
        <v>-550.64685572899998</v>
      </c>
      <c r="CF26" s="1">
        <v>-548.22507055999995</v>
      </c>
      <c r="CH26" s="1" t="s">
        <v>108</v>
      </c>
      <c r="CI26" s="4">
        <f t="shared" si="34"/>
        <v>4.4900187180872818E-2</v>
      </c>
      <c r="CJ26" s="1">
        <v>-1093.74995517</v>
      </c>
      <c r="CK26" s="1">
        <v>-548.14179461699996</v>
      </c>
      <c r="CL26" s="1">
        <v>-545.60823210599995</v>
      </c>
      <c r="CN26" s="1" t="s">
        <v>108</v>
      </c>
      <c r="CO26" s="4">
        <f t="shared" si="35"/>
        <v>5.0648174266260865E-2</v>
      </c>
      <c r="CP26" s="1">
        <v>-1094.38059705</v>
      </c>
      <c r="CQ26" s="1">
        <v>-548.43412046200001</v>
      </c>
      <c r="CR26" s="1">
        <v>-545.94655730099998</v>
      </c>
      <c r="CT26" s="1" t="s">
        <v>108</v>
      </c>
      <c r="CU26" s="4">
        <f t="shared" si="36"/>
        <v>3.7472984810986702E-2</v>
      </c>
      <c r="CV26" s="1">
        <v>-1099.6685574200001</v>
      </c>
      <c r="CW26" s="1">
        <v>-551.04983250600003</v>
      </c>
      <c r="CX26" s="1">
        <v>-548.61878463100004</v>
      </c>
      <c r="CZ26" s="1" t="s">
        <v>108</v>
      </c>
      <c r="DA26" s="4">
        <f t="shared" si="37"/>
        <v>4.7710802256593528E-2</v>
      </c>
      <c r="DB26" s="1">
        <v>-1098.9035635</v>
      </c>
      <c r="DC26" s="1">
        <v>-550.65864032399998</v>
      </c>
      <c r="DD26" s="1">
        <v>-548.24499920799997</v>
      </c>
      <c r="DF26" s="1" t="s">
        <v>108</v>
      </c>
      <c r="DG26" s="4">
        <f t="shared" si="38"/>
        <v>3.4139654356543987E-2</v>
      </c>
      <c r="DH26" s="1">
        <v>-1099.77968945</v>
      </c>
      <c r="DI26" s="1">
        <v>-551.08299448499997</v>
      </c>
      <c r="DJ26" s="1">
        <v>-548.69674937000002</v>
      </c>
      <c r="DL26" s="1" t="s">
        <v>108</v>
      </c>
      <c r="DM26" s="4">
        <f t="shared" si="39"/>
        <v>3.3655844440738068E-2</v>
      </c>
      <c r="DN26" s="1">
        <v>-1099.7069432400001</v>
      </c>
      <c r="DO26" s="1">
        <v>-551.05458947399995</v>
      </c>
      <c r="DP26" s="1">
        <v>-548.65240740000002</v>
      </c>
    </row>
    <row r="27" spans="1:120" x14ac:dyDescent="0.35">
      <c r="A27" s="1" t="s">
        <v>57</v>
      </c>
      <c r="B27" s="4">
        <f t="shared" si="20"/>
        <v>-0.51920261526471456</v>
      </c>
      <c r="C27" s="1">
        <v>-1048.5559965899999</v>
      </c>
      <c r="D27" s="1">
        <v>-551.09997094000005</v>
      </c>
      <c r="E27" s="1">
        <v>-497.45519824799999</v>
      </c>
      <c r="G27" s="1" t="s">
        <v>57</v>
      </c>
      <c r="H27" s="4">
        <f t="shared" si="21"/>
        <v>-0.52299151772073238</v>
      </c>
      <c r="I27" s="1">
        <v>-1048.18446696</v>
      </c>
      <c r="J27" s="1">
        <v>-550.94836086299995</v>
      </c>
      <c r="K27" s="1">
        <v>-497.235272657</v>
      </c>
      <c r="M27" s="1" t="s">
        <v>57</v>
      </c>
      <c r="N27" s="4">
        <f t="shared" si="22"/>
        <v>-0.5224135814836065</v>
      </c>
      <c r="O27" s="1">
        <v>-1048.4151842700001</v>
      </c>
      <c r="P27" s="1">
        <v>-551.05400106399998</v>
      </c>
      <c r="Q27" s="1">
        <v>-497.36035068699999</v>
      </c>
      <c r="S27" s="1" t="s">
        <v>57</v>
      </c>
      <c r="T27" s="4">
        <f t="shared" si="23"/>
        <v>-0.5243783137100908</v>
      </c>
      <c r="U27" s="1">
        <v>-1048.24534025</v>
      </c>
      <c r="V27" s="1">
        <v>-550.97357806699995</v>
      </c>
      <c r="W27" s="1">
        <v>-497.27092653300002</v>
      </c>
      <c r="Y27" s="1" t="s">
        <v>57</v>
      </c>
      <c r="Z27" s="4">
        <f t="shared" si="24"/>
        <v>-0.5249556224800227</v>
      </c>
      <c r="AA27" s="1">
        <v>-1048.19783929</v>
      </c>
      <c r="AB27" s="1">
        <v>-550.92422827099995</v>
      </c>
      <c r="AC27" s="1">
        <v>-497.272774449</v>
      </c>
      <c r="AE27" s="1" t="s">
        <v>57</v>
      </c>
      <c r="AF27" s="4">
        <f t="shared" si="25"/>
        <v>-0.5221368497957326</v>
      </c>
      <c r="AG27" s="1">
        <v>-1048.0306218200001</v>
      </c>
      <c r="AH27" s="1">
        <v>-550.86310217599998</v>
      </c>
      <c r="AI27" s="1">
        <v>-497.16668756600001</v>
      </c>
      <c r="AK27" s="1" t="s">
        <v>57</v>
      </c>
      <c r="AL27" s="4">
        <f t="shared" si="26"/>
        <v>-0.52069483291230045</v>
      </c>
      <c r="AM27" s="1">
        <v>-1048.83411133</v>
      </c>
      <c r="AN27" s="1">
        <v>-551.26207077100003</v>
      </c>
      <c r="AO27" s="1">
        <v>-497.57121077900001</v>
      </c>
      <c r="AQ27" s="1" t="s">
        <v>57</v>
      </c>
      <c r="AR27" s="4">
        <f t="shared" si="27"/>
        <v>-0.52264199491591823</v>
      </c>
      <c r="AS27" s="1">
        <v>-1048.36778344</v>
      </c>
      <c r="AT27" s="1">
        <v>-551.03719281999997</v>
      </c>
      <c r="AU27" s="1">
        <v>-497.32975773700002</v>
      </c>
      <c r="AW27" s="1" t="s">
        <v>57</v>
      </c>
      <c r="AX27" s="4">
        <f t="shared" si="28"/>
        <v>-0.51901499001792917</v>
      </c>
      <c r="AY27" s="1">
        <v>-1048.97699091</v>
      </c>
      <c r="AZ27" s="1">
        <v>-551.33354139899996</v>
      </c>
      <c r="BA27" s="1">
        <v>-497.64262240800002</v>
      </c>
      <c r="BC27" s="1" t="s">
        <v>57</v>
      </c>
      <c r="BD27" s="4">
        <f t="shared" si="29"/>
        <v>-0.51687894758344921</v>
      </c>
      <c r="BE27" s="1">
        <v>-1048.4736760799999</v>
      </c>
      <c r="BF27" s="1">
        <v>-551.10891880700001</v>
      </c>
      <c r="BG27" s="1">
        <v>-497.36393357399999</v>
      </c>
      <c r="BI27" s="1" t="s">
        <v>57</v>
      </c>
      <c r="BJ27" s="4">
        <f t="shared" si="30"/>
        <v>-0.52112216689263524</v>
      </c>
      <c r="BK27" s="1">
        <v>-1048.69435735</v>
      </c>
      <c r="BL27" s="1">
        <v>-551.19010500100001</v>
      </c>
      <c r="BM27" s="1">
        <v>-497.50342188799999</v>
      </c>
      <c r="BO27" s="1" t="s">
        <v>57</v>
      </c>
      <c r="BP27" s="4">
        <f t="shared" si="31"/>
        <v>-0.52119495793823578</v>
      </c>
      <c r="BQ27" s="1">
        <v>-1048.64249851</v>
      </c>
      <c r="BR27" s="1">
        <v>-551.14861727000005</v>
      </c>
      <c r="BS27" s="1">
        <v>-497.49305066300002</v>
      </c>
      <c r="BV27" s="1" t="s">
        <v>57</v>
      </c>
      <c r="BW27" s="4">
        <f t="shared" si="32"/>
        <v>-0.51784970478670111</v>
      </c>
      <c r="BX27" s="1">
        <v>-1048.70124861</v>
      </c>
      <c r="BY27" s="1">
        <v>-551.17043077000005</v>
      </c>
      <c r="BZ27" s="1">
        <v>-497.52999259400002</v>
      </c>
      <c r="CB27" s="1" t="s">
        <v>57</v>
      </c>
      <c r="CC27" s="4">
        <f t="shared" si="33"/>
        <v>-0.51831092434972048</v>
      </c>
      <c r="CD27" s="1">
        <v>-1047.61077092</v>
      </c>
      <c r="CE27" s="1">
        <v>-550.64684320499998</v>
      </c>
      <c r="CF27" s="1">
        <v>-496.96310173400002</v>
      </c>
      <c r="CH27" s="1" t="s">
        <v>57</v>
      </c>
      <c r="CI27" s="4">
        <f t="shared" si="34"/>
        <v>-0.52698938073492474</v>
      </c>
      <c r="CJ27" s="1">
        <v>-1042.6836897000001</v>
      </c>
      <c r="CK27" s="1">
        <v>-548.14177680800003</v>
      </c>
      <c r="CL27" s="1">
        <v>-494.54107308099998</v>
      </c>
      <c r="CN27" s="1" t="s">
        <v>57</v>
      </c>
      <c r="CO27" s="4">
        <f t="shared" si="35"/>
        <v>-0.52037292055452311</v>
      </c>
      <c r="CP27" s="1">
        <v>-1043.3801346400001</v>
      </c>
      <c r="CQ27" s="1">
        <v>-548.434108165</v>
      </c>
      <c r="CR27" s="1">
        <v>-494.94519720800002</v>
      </c>
      <c r="CT27" s="1" t="s">
        <v>57</v>
      </c>
      <c r="CU27" s="4">
        <f t="shared" si="36"/>
        <v>-0.53872192587524248</v>
      </c>
      <c r="CV27" s="1">
        <v>-1048.3970235300001</v>
      </c>
      <c r="CW27" s="1">
        <v>-551.04981887999998</v>
      </c>
      <c r="CX27" s="1">
        <v>-497.34634614200002</v>
      </c>
      <c r="CZ27" s="1" t="s">
        <v>57</v>
      </c>
      <c r="DA27" s="4">
        <f t="shared" si="37"/>
        <v>-0.52197871732622647</v>
      </c>
      <c r="DB27" s="1">
        <v>-1047.6673429699999</v>
      </c>
      <c r="DC27" s="1">
        <v>-550.65862583499995</v>
      </c>
      <c r="DD27" s="1">
        <v>-497.00788530900002</v>
      </c>
      <c r="DF27" s="1" t="s">
        <v>57</v>
      </c>
      <c r="DG27" s="4">
        <f t="shared" si="38"/>
        <v>-0.52048963726429942</v>
      </c>
      <c r="DH27" s="1">
        <v>-1048.5043363699999</v>
      </c>
      <c r="DI27" s="1">
        <v>-551.08297663799999</v>
      </c>
      <c r="DJ27" s="1">
        <v>-497.42053027899999</v>
      </c>
      <c r="DL27" s="1" t="s">
        <v>57</v>
      </c>
      <c r="DM27" s="4">
        <f t="shared" si="39"/>
        <v>-0.53689336312566227</v>
      </c>
      <c r="DN27" s="1">
        <v>-1048.4166771299999</v>
      </c>
      <c r="DO27" s="1">
        <v>-551.05457460499997</v>
      </c>
      <c r="DP27" s="1">
        <v>-497.36124693099998</v>
      </c>
    </row>
    <row r="28" spans="1:120" x14ac:dyDescent="0.35">
      <c r="A28" s="1" t="s">
        <v>58</v>
      </c>
      <c r="B28" s="4">
        <f t="shared" si="20"/>
        <v>4.326740125916718</v>
      </c>
      <c r="C28" s="1">
        <v>-1105.8120713200001</v>
      </c>
      <c r="D28" s="1">
        <v>-551.09899024900005</v>
      </c>
      <c r="E28" s="1">
        <v>-554.71997617</v>
      </c>
      <c r="G28" s="1" t="s">
        <v>58</v>
      </c>
      <c r="H28" s="4">
        <f t="shared" si="21"/>
        <v>-3.7622614452606773</v>
      </c>
      <c r="I28" s="1">
        <v>-1105.4495544900001</v>
      </c>
      <c r="J28" s="1">
        <v>-550.94772909699998</v>
      </c>
      <c r="K28" s="1">
        <v>-554.49582984799997</v>
      </c>
      <c r="M28" s="1" t="s">
        <v>58</v>
      </c>
      <c r="N28" s="4">
        <f t="shared" si="22"/>
        <v>-4.2992696426231944</v>
      </c>
      <c r="O28" s="1">
        <v>-1105.7263195400001</v>
      </c>
      <c r="P28" s="1">
        <v>-551.05307352900002</v>
      </c>
      <c r="Q28" s="1">
        <v>-554.66639468899996</v>
      </c>
      <c r="S28" s="1" t="s">
        <v>58</v>
      </c>
      <c r="T28" s="4">
        <f t="shared" si="23"/>
        <v>0.37676674395042781</v>
      </c>
      <c r="U28" s="1">
        <v>-1105.5117086299999</v>
      </c>
      <c r="V28" s="1">
        <v>-550.97291764199997</v>
      </c>
      <c r="W28" s="1">
        <v>-554.53939140399996</v>
      </c>
      <c r="Y28" s="1" t="s">
        <v>58</v>
      </c>
      <c r="Z28" s="4">
        <f t="shared" si="24"/>
        <v>1.6544846451432713</v>
      </c>
      <c r="AA28" s="1">
        <v>-1105.42611433</v>
      </c>
      <c r="AB28" s="1">
        <v>-550.92331333000004</v>
      </c>
      <c r="AC28" s="1">
        <v>-554.50543758900005</v>
      </c>
      <c r="AE28" s="1" t="s">
        <v>58</v>
      </c>
      <c r="AF28" s="4">
        <f t="shared" si="25"/>
        <v>-2.4716306535918862</v>
      </c>
      <c r="AG28" s="1">
        <v>-1105.3247958500001</v>
      </c>
      <c r="AH28" s="1">
        <v>-550.86196176500005</v>
      </c>
      <c r="AI28" s="1">
        <v>-554.45889529099998</v>
      </c>
      <c r="AK28" s="1" t="s">
        <v>58</v>
      </c>
      <c r="AL28" s="4">
        <f t="shared" si="26"/>
        <v>3.1198755774361326</v>
      </c>
      <c r="AM28" s="1">
        <v>-1106.13585887</v>
      </c>
      <c r="AN28" s="1">
        <v>-551.26131370600001</v>
      </c>
      <c r="AO28" s="1">
        <v>-554.87951700199994</v>
      </c>
      <c r="AQ28" s="1" t="s">
        <v>58</v>
      </c>
      <c r="AR28" s="4">
        <f t="shared" si="27"/>
        <v>0.67243353263155781</v>
      </c>
      <c r="AS28" s="1">
        <v>-1105.6378324299999</v>
      </c>
      <c r="AT28" s="1">
        <v>-551.03641868499994</v>
      </c>
      <c r="AU28" s="1">
        <v>-554.60248533599997</v>
      </c>
      <c r="AW28" s="1" t="s">
        <v>58</v>
      </c>
      <c r="AX28" s="4">
        <f t="shared" si="28"/>
        <v>3.0164431865404704</v>
      </c>
      <c r="AY28" s="1">
        <v>-1106.29606519</v>
      </c>
      <c r="AZ28" s="1">
        <v>-551.33263308799997</v>
      </c>
      <c r="BA28" s="1">
        <v>-554.96823911000001</v>
      </c>
      <c r="BC28" s="1" t="s">
        <v>58</v>
      </c>
      <c r="BD28" s="4">
        <f t="shared" si="29"/>
        <v>5.0424762066016848</v>
      </c>
      <c r="BE28" s="1">
        <v>-1105.7704390700001</v>
      </c>
      <c r="BF28" s="1">
        <v>-551.10842905100003</v>
      </c>
      <c r="BG28" s="1">
        <v>-554.670045716</v>
      </c>
      <c r="BI28" s="1" t="s">
        <v>58</v>
      </c>
      <c r="BJ28" s="4">
        <f t="shared" si="30"/>
        <v>-3.3402217732905632</v>
      </c>
      <c r="BK28" s="1">
        <v>-1106.00341615</v>
      </c>
      <c r="BL28" s="1">
        <v>-551.18919735400004</v>
      </c>
      <c r="BM28" s="1">
        <v>-554.80889581400004</v>
      </c>
      <c r="BO28" s="1" t="s">
        <v>58</v>
      </c>
      <c r="BP28" s="4">
        <f t="shared" si="31"/>
        <v>1.7803743459479737</v>
      </c>
      <c r="BQ28" s="1">
        <v>-1105.9244790600001</v>
      </c>
      <c r="BR28" s="1">
        <v>-551.14770164000004</v>
      </c>
      <c r="BS28" s="1">
        <v>-554.779614627</v>
      </c>
      <c r="BV28" s="1" t="s">
        <v>58</v>
      </c>
      <c r="BW28" s="4">
        <f t="shared" si="32"/>
        <v>4.1618594947506677</v>
      </c>
      <c r="BX28" s="1">
        <v>-1105.9713005900001</v>
      </c>
      <c r="BY28" s="1">
        <v>-551.169647188</v>
      </c>
      <c r="BZ28" s="1">
        <v>-554.80828574700001</v>
      </c>
      <c r="CB28" s="1" t="s">
        <v>58</v>
      </c>
      <c r="CC28" s="4">
        <f t="shared" si="33"/>
        <v>1.0734980719376981</v>
      </c>
      <c r="CD28" s="1">
        <v>-1104.8543979799999</v>
      </c>
      <c r="CE28" s="1">
        <v>-550.64608642899998</v>
      </c>
      <c r="CF28" s="1">
        <v>-554.21002227899999</v>
      </c>
      <c r="CH28" s="1" t="s">
        <v>58</v>
      </c>
      <c r="CI28" s="4">
        <f t="shared" si="34"/>
        <v>4.9307901832896981</v>
      </c>
      <c r="CJ28" s="1">
        <v>-1099.62782369</v>
      </c>
      <c r="CK28" s="1">
        <v>-548.14062789399998</v>
      </c>
      <c r="CL28" s="1">
        <v>-551.49505351000005</v>
      </c>
      <c r="CN28" s="1" t="s">
        <v>58</v>
      </c>
      <c r="CO28" s="4">
        <f t="shared" si="35"/>
        <v>-7.8024280225905098</v>
      </c>
      <c r="CP28" s="1">
        <v>-1100.31157343</v>
      </c>
      <c r="CQ28" s="1">
        <v>-548.43332675600004</v>
      </c>
      <c r="CR28" s="1">
        <v>-551.86581271399996</v>
      </c>
      <c r="CT28" s="1" t="s">
        <v>58</v>
      </c>
      <c r="CU28" s="4">
        <f t="shared" si="36"/>
        <v>-4.0477374795676866</v>
      </c>
      <c r="CV28" s="1">
        <v>-1105.67808126</v>
      </c>
      <c r="CW28" s="1">
        <v>-551.04904474499995</v>
      </c>
      <c r="CX28" s="1">
        <v>-554.62258603500004</v>
      </c>
      <c r="CZ28" s="1" t="s">
        <v>58</v>
      </c>
      <c r="DA28" s="4">
        <f t="shared" si="37"/>
        <v>0.74933858688290145</v>
      </c>
      <c r="DB28" s="1">
        <v>-1104.90494719</v>
      </c>
      <c r="DC28" s="1">
        <v>-550.65763457599996</v>
      </c>
      <c r="DD28" s="1">
        <v>-554.24850676100004</v>
      </c>
      <c r="DF28" s="1" t="s">
        <v>58</v>
      </c>
      <c r="DG28" s="4">
        <f t="shared" si="38"/>
        <v>-2.9953745550937105</v>
      </c>
      <c r="DH28" s="1">
        <v>-1105.81412843</v>
      </c>
      <c r="DI28" s="1">
        <v>-551.08437364300005</v>
      </c>
      <c r="DJ28" s="1">
        <v>-554.72498135399996</v>
      </c>
      <c r="DL28" s="1" t="s">
        <v>58</v>
      </c>
      <c r="DM28" s="4">
        <f t="shared" si="39"/>
        <v>-5.3804691386071974</v>
      </c>
      <c r="DN28" s="1">
        <v>-1105.7295415900001</v>
      </c>
      <c r="DO28" s="1">
        <v>-551.05364706900002</v>
      </c>
      <c r="DP28" s="1">
        <v>-554.66732019799997</v>
      </c>
    </row>
    <row r="29" spans="1:120" x14ac:dyDescent="0.35">
      <c r="A29" s="1" t="s">
        <v>59</v>
      </c>
      <c r="B29" s="4">
        <f t="shared" si="20"/>
        <v>3.5786866852307302E-2</v>
      </c>
      <c r="C29" s="1">
        <v>-1105.81870693</v>
      </c>
      <c r="D29" s="1">
        <v>-551.10000470800003</v>
      </c>
      <c r="E29" s="1">
        <v>-554.71875925200004</v>
      </c>
      <c r="G29" s="1" t="s">
        <v>59</v>
      </c>
      <c r="H29" s="4">
        <f t="shared" si="21"/>
        <v>7.5589794694225819E-3</v>
      </c>
      <c r="I29" s="1">
        <v>-1105.44293232</v>
      </c>
      <c r="J29" s="1">
        <v>-550.94839869899999</v>
      </c>
      <c r="K29" s="1">
        <v>-554.49454566700001</v>
      </c>
      <c r="M29" s="1" t="s">
        <v>59</v>
      </c>
      <c r="N29" s="4">
        <f t="shared" si="22"/>
        <v>2.9487298899762947E-2</v>
      </c>
      <c r="O29" s="1">
        <v>-1105.71907057</v>
      </c>
      <c r="P29" s="1">
        <v>-551.05403888399997</v>
      </c>
      <c r="Q29" s="1">
        <v>-554.665078677</v>
      </c>
      <c r="S29" s="1" t="s">
        <v>59</v>
      </c>
      <c r="T29" s="4">
        <f t="shared" si="23"/>
        <v>5.5307432397223237E-2</v>
      </c>
      <c r="U29" s="1">
        <v>-1105.5120726299999</v>
      </c>
      <c r="V29" s="1">
        <v>-550.973617504</v>
      </c>
      <c r="W29" s="1">
        <v>-554.53854326400005</v>
      </c>
      <c r="Y29" s="1" t="s">
        <v>59</v>
      </c>
      <c r="Z29" s="4">
        <f t="shared" si="24"/>
        <v>5.5004972663894647E-2</v>
      </c>
      <c r="AA29" s="1">
        <v>-1105.4289330300001</v>
      </c>
      <c r="AB29" s="1">
        <v>-550.92426871099997</v>
      </c>
      <c r="AC29" s="1">
        <v>-554.50475197499998</v>
      </c>
      <c r="AE29" s="1" t="s">
        <v>59</v>
      </c>
      <c r="AF29" s="4">
        <f t="shared" si="25"/>
        <v>2.6419405010305524E-2</v>
      </c>
      <c r="AG29" s="1">
        <v>-1105.3205521699999</v>
      </c>
      <c r="AH29" s="1">
        <v>-550.86313420199997</v>
      </c>
      <c r="AI29" s="1">
        <v>-554.45746007000002</v>
      </c>
      <c r="AK29" s="1" t="s">
        <v>59</v>
      </c>
      <c r="AL29" s="4">
        <f t="shared" si="26"/>
        <v>7.1159577320090137E-2</v>
      </c>
      <c r="AM29" s="1">
        <v>-1106.1407227</v>
      </c>
      <c r="AN29" s="1">
        <v>-551.26211130900003</v>
      </c>
      <c r="AO29" s="1">
        <v>-554.87872479099997</v>
      </c>
      <c r="AQ29" s="1" t="s">
        <v>59</v>
      </c>
      <c r="AR29" s="4">
        <f t="shared" si="27"/>
        <v>6.464853869090649E-2</v>
      </c>
      <c r="AS29" s="1">
        <v>-1105.6388828300001</v>
      </c>
      <c r="AT29" s="1">
        <v>-551.03723491699998</v>
      </c>
      <c r="AU29" s="1">
        <v>-554.60175093700002</v>
      </c>
      <c r="AW29" s="1" t="s">
        <v>59</v>
      </c>
      <c r="AX29" s="4">
        <f t="shared" si="28"/>
        <v>4.3578652238418725E-2</v>
      </c>
      <c r="AY29" s="1">
        <v>-1106.30095164</v>
      </c>
      <c r="AZ29" s="1">
        <v>-551.33357727600003</v>
      </c>
      <c r="BA29" s="1">
        <v>-554.96744381099995</v>
      </c>
      <c r="BC29" s="1" t="s">
        <v>59</v>
      </c>
      <c r="BD29" s="4">
        <f t="shared" si="29"/>
        <v>8.8050250468898861E-2</v>
      </c>
      <c r="BE29" s="1">
        <v>-1105.7779698700001</v>
      </c>
      <c r="BF29" s="1">
        <v>-551.10896308899999</v>
      </c>
      <c r="BG29" s="1">
        <v>-554.66914709800005</v>
      </c>
      <c r="BI29" s="1" t="s">
        <v>59</v>
      </c>
      <c r="BJ29" s="4">
        <f t="shared" si="30"/>
        <v>4.0280462372388227E-2</v>
      </c>
      <c r="BK29" s="1">
        <v>-1105.99823711</v>
      </c>
      <c r="BL29" s="1">
        <v>-551.19013683000003</v>
      </c>
      <c r="BM29" s="1">
        <v>-554.80816447100005</v>
      </c>
      <c r="BO29" s="1" t="s">
        <v>59</v>
      </c>
      <c r="BP29" s="4">
        <f t="shared" si="31"/>
        <v>4.6531084530836833E-2</v>
      </c>
      <c r="BQ29" s="1">
        <v>-1105.9271434499999</v>
      </c>
      <c r="BR29" s="1">
        <v>-551.14865340599999</v>
      </c>
      <c r="BS29" s="1">
        <v>-554.77856419600005</v>
      </c>
      <c r="BV29" s="1" t="s">
        <v>59</v>
      </c>
      <c r="BW29" s="4">
        <f t="shared" si="32"/>
        <v>2.6886271992090031E-2</v>
      </c>
      <c r="BX29" s="1">
        <v>-1105.9769216100001</v>
      </c>
      <c r="BY29" s="1">
        <v>-551.17046960200003</v>
      </c>
      <c r="BZ29" s="1">
        <v>-554.80649485399999</v>
      </c>
      <c r="CB29" s="1" t="s">
        <v>59</v>
      </c>
      <c r="CC29" s="4">
        <f t="shared" si="33"/>
        <v>4.5987033769386128E-2</v>
      </c>
      <c r="CD29" s="1">
        <v>-1104.8560130599999</v>
      </c>
      <c r="CE29" s="1">
        <v>-550.64688278200003</v>
      </c>
      <c r="CF29" s="1">
        <v>-554.20920356299996</v>
      </c>
      <c r="CH29" s="1" t="s">
        <v>59</v>
      </c>
      <c r="CI29" s="4">
        <f t="shared" si="34"/>
        <v>5.2875205400732227E-2</v>
      </c>
      <c r="CJ29" s="1">
        <v>-1099.6356004300001</v>
      </c>
      <c r="CK29" s="1">
        <v>-548.14181515899998</v>
      </c>
      <c r="CL29" s="1">
        <v>-551.49386953299995</v>
      </c>
      <c r="CN29" s="1" t="s">
        <v>59</v>
      </c>
      <c r="CO29" s="4">
        <f t="shared" si="35"/>
        <v>4.5444238013663096E-2</v>
      </c>
      <c r="CP29" s="1">
        <v>-1100.29979263</v>
      </c>
      <c r="CQ29" s="1">
        <v>-548.43414808800003</v>
      </c>
      <c r="CR29" s="1">
        <v>-551.86571696199996</v>
      </c>
      <c r="CT29" s="1" t="s">
        <v>59</v>
      </c>
      <c r="CU29" s="4">
        <f t="shared" si="36"/>
        <v>-2.1699279458248953E-3</v>
      </c>
      <c r="CV29" s="1">
        <v>-1105.6710087700001</v>
      </c>
      <c r="CW29" s="1">
        <v>-551.04986097799997</v>
      </c>
      <c r="CX29" s="1">
        <v>-554.62114433399995</v>
      </c>
      <c r="CZ29" s="1" t="s">
        <v>59</v>
      </c>
      <c r="DA29" s="4">
        <f t="shared" si="37"/>
        <v>4.7920390495980882E-2</v>
      </c>
      <c r="DB29" s="1">
        <v>-1104.9062838499999</v>
      </c>
      <c r="DC29" s="1">
        <v>-550.65866270599997</v>
      </c>
      <c r="DD29" s="1">
        <v>-554.24769750999997</v>
      </c>
      <c r="DF29" s="1" t="s">
        <v>59</v>
      </c>
      <c r="DG29" s="4">
        <f t="shared" si="38"/>
        <v>3.5806319512425772E-2</v>
      </c>
      <c r="DH29" s="1">
        <v>-1105.80533016</v>
      </c>
      <c r="DI29" s="1">
        <v>-551.08298185199999</v>
      </c>
      <c r="DJ29" s="1">
        <v>-554.72240536899994</v>
      </c>
      <c r="DL29" s="1" t="s">
        <v>59</v>
      </c>
      <c r="DM29" s="4">
        <f t="shared" si="39"/>
        <v>-2.678022300934782E-2</v>
      </c>
      <c r="DN29" s="1">
        <v>-1105.7205909700001</v>
      </c>
      <c r="DO29" s="1">
        <v>-551.05461242499996</v>
      </c>
      <c r="DP29" s="1">
        <v>-554.66593586800002</v>
      </c>
    </row>
    <row r="30" spans="1:120" x14ac:dyDescent="0.35">
      <c r="A30" s="1" t="s">
        <v>60</v>
      </c>
      <c r="B30" s="4">
        <f t="shared" si="20"/>
        <v>2.2521316057226388E-3</v>
      </c>
      <c r="C30" s="1">
        <v>-1105.81935436</v>
      </c>
      <c r="D30" s="1">
        <v>-551.10000120300003</v>
      </c>
      <c r="E30" s="1">
        <v>-554.71935674600002</v>
      </c>
      <c r="G30" s="1" t="s">
        <v>60</v>
      </c>
      <c r="H30" s="4">
        <f t="shared" si="21"/>
        <v>-2.1079299209464011E-2</v>
      </c>
      <c r="I30" s="1">
        <v>-1105.4445893300001</v>
      </c>
      <c r="J30" s="1">
        <v>-550.94839683299995</v>
      </c>
      <c r="K30" s="1">
        <v>-554.49615890500002</v>
      </c>
      <c r="M30" s="1" t="s">
        <v>60</v>
      </c>
      <c r="N30" s="4">
        <f t="shared" si="22"/>
        <v>-7.6286329293644714E-3</v>
      </c>
      <c r="O30" s="1">
        <v>-1105.7197738899999</v>
      </c>
      <c r="P30" s="1">
        <v>-551.05404097400003</v>
      </c>
      <c r="Q30" s="1">
        <v>-554.66572075900001</v>
      </c>
      <c r="S30" s="1" t="s">
        <v>60</v>
      </c>
      <c r="T30" s="4">
        <f t="shared" si="23"/>
        <v>8.7951731663201832E-3</v>
      </c>
      <c r="U30" s="1">
        <v>-1105.51223637</v>
      </c>
      <c r="V30" s="1">
        <v>-550.97362184899998</v>
      </c>
      <c r="W30" s="1">
        <v>-554.53862853700002</v>
      </c>
      <c r="Y30" s="1" t="s">
        <v>60</v>
      </c>
      <c r="Z30" s="4">
        <f t="shared" si="24"/>
        <v>9.6109355213945379E-3</v>
      </c>
      <c r="AA30" s="1">
        <v>-1105.42936618</v>
      </c>
      <c r="AB30" s="1">
        <v>-550.92427442999997</v>
      </c>
      <c r="AC30" s="1">
        <v>-554.50510706600005</v>
      </c>
      <c r="AE30" s="1" t="s">
        <v>60</v>
      </c>
      <c r="AF30" s="4">
        <f t="shared" si="25"/>
        <v>-1.0530864421959166E-2</v>
      </c>
      <c r="AG30" s="1">
        <v>-1105.3215940800001</v>
      </c>
      <c r="AH30" s="1">
        <v>-550.86313276500005</v>
      </c>
      <c r="AI30" s="1">
        <v>-554.45844453300003</v>
      </c>
      <c r="AK30" s="1" t="s">
        <v>60</v>
      </c>
      <c r="AL30" s="4">
        <f t="shared" si="26"/>
        <v>2.4696263954622395E-2</v>
      </c>
      <c r="AM30" s="1">
        <v>-1106.1408621099999</v>
      </c>
      <c r="AN30" s="1">
        <v>-551.26211194200005</v>
      </c>
      <c r="AO30" s="1">
        <v>-554.87878952400001</v>
      </c>
      <c r="AQ30" s="1" t="s">
        <v>60</v>
      </c>
      <c r="AR30" s="4">
        <f t="shared" si="27"/>
        <v>1.8525335444616188E-2</v>
      </c>
      <c r="AS30" s="1">
        <v>-1105.63919139</v>
      </c>
      <c r="AT30" s="1">
        <v>-551.03723734899995</v>
      </c>
      <c r="AU30" s="1">
        <v>-554.60198356299998</v>
      </c>
      <c r="AW30" s="1" t="s">
        <v>60</v>
      </c>
      <c r="AX30" s="4">
        <f t="shared" si="28"/>
        <v>6.8881718453648088E-3</v>
      </c>
      <c r="AY30" s="1">
        <v>-1106.3013208299999</v>
      </c>
      <c r="AZ30" s="1">
        <v>-551.33357711500003</v>
      </c>
      <c r="BA30" s="1">
        <v>-554.96775469199997</v>
      </c>
      <c r="BC30" s="1" t="s">
        <v>60</v>
      </c>
      <c r="BD30" s="4">
        <f t="shared" si="29"/>
        <v>3.9477250217269728E-2</v>
      </c>
      <c r="BE30" s="1">
        <v>-1105.7778004899999</v>
      </c>
      <c r="BF30" s="1">
        <v>-551.10896327900002</v>
      </c>
      <c r="BG30" s="1">
        <v>-554.66890012199997</v>
      </c>
      <c r="BI30" s="1" t="s">
        <v>60</v>
      </c>
      <c r="BJ30" s="4">
        <f t="shared" si="30"/>
        <v>5.1945235669610956E-3</v>
      </c>
      <c r="BK30" s="1">
        <v>-1106.0000403700001</v>
      </c>
      <c r="BL30" s="1">
        <v>-551.19014149099996</v>
      </c>
      <c r="BM30" s="1">
        <v>-554.809907157</v>
      </c>
      <c r="BO30" s="1" t="s">
        <v>60</v>
      </c>
      <c r="BP30" s="4">
        <f t="shared" si="31"/>
        <v>7.1780811647188334E-3</v>
      </c>
      <c r="BQ30" s="1">
        <v>-1105.92757796</v>
      </c>
      <c r="BR30" s="1">
        <v>-551.14865391800004</v>
      </c>
      <c r="BS30" s="1">
        <v>-554.77893548099996</v>
      </c>
      <c r="BV30" s="1" t="s">
        <v>60</v>
      </c>
      <c r="BW30" s="4">
        <f t="shared" si="32"/>
        <v>6.0868419848191023E-4</v>
      </c>
      <c r="BX30" s="1">
        <v>-1105.97780386</v>
      </c>
      <c r="BY30" s="1">
        <v>-551.17046725499995</v>
      </c>
      <c r="BZ30" s="1">
        <v>-554.80733757500002</v>
      </c>
      <c r="CB30" s="1" t="s">
        <v>60</v>
      </c>
      <c r="CC30" s="4">
        <f t="shared" si="33"/>
        <v>8.9413829030644369E-3</v>
      </c>
      <c r="CD30" s="1">
        <v>-1104.8567342399999</v>
      </c>
      <c r="CE30" s="1">
        <v>-550.64688423999996</v>
      </c>
      <c r="CF30" s="1">
        <v>-554.20986424900002</v>
      </c>
      <c r="CH30" s="1" t="s">
        <v>60</v>
      </c>
      <c r="CI30" s="4">
        <f t="shared" si="34"/>
        <v>5.4122694149178873E-3</v>
      </c>
      <c r="CJ30" s="1">
        <v>-1099.63514777</v>
      </c>
      <c r="CK30" s="1">
        <v>-548.14181211899995</v>
      </c>
      <c r="CL30" s="1">
        <v>-551.49334427600002</v>
      </c>
      <c r="CN30" s="1" t="s">
        <v>60</v>
      </c>
      <c r="CO30" s="4">
        <f t="shared" si="35"/>
        <v>6.2813701554744056E-3</v>
      </c>
      <c r="CP30" s="1">
        <v>-1100.30226806</v>
      </c>
      <c r="CQ30" s="1">
        <v>-548.43415330400001</v>
      </c>
      <c r="CR30" s="1">
        <v>-551.86812476600005</v>
      </c>
      <c r="CT30" s="1" t="s">
        <v>60</v>
      </c>
      <c r="CU30" s="4">
        <f t="shared" si="36"/>
        <v>-2.8015789132042015E-2</v>
      </c>
      <c r="CV30" s="1">
        <v>-1105.6717321599999</v>
      </c>
      <c r="CW30" s="1">
        <v>-551.04986340999994</v>
      </c>
      <c r="CX30" s="1">
        <v>-554.62182410399998</v>
      </c>
      <c r="CZ30" s="1" t="s">
        <v>60</v>
      </c>
      <c r="DA30" s="4">
        <f t="shared" si="37"/>
        <v>6.7902803285128923E-3</v>
      </c>
      <c r="DB30" s="1">
        <v>-1104.90710883</v>
      </c>
      <c r="DC30" s="1">
        <v>-550.65866411000002</v>
      </c>
      <c r="DD30" s="1">
        <v>-554.248455541</v>
      </c>
      <c r="DF30" s="1" t="s">
        <v>60</v>
      </c>
      <c r="DG30" s="4">
        <f t="shared" si="38"/>
        <v>7.981921322078165E-4</v>
      </c>
      <c r="DH30" s="1">
        <v>-1105.80744867</v>
      </c>
      <c r="DI30" s="1">
        <v>-551.08295733700004</v>
      </c>
      <c r="DJ30" s="1">
        <v>-554.72449260500002</v>
      </c>
      <c r="DL30" s="1" t="s">
        <v>60</v>
      </c>
      <c r="DM30" s="4">
        <f t="shared" si="39"/>
        <v>-4.7208167183532962E-2</v>
      </c>
      <c r="DN30" s="1">
        <v>-1105.7213064600001</v>
      </c>
      <c r="DO30" s="1">
        <v>-551.05461451500003</v>
      </c>
      <c r="DP30" s="1">
        <v>-554.66661671400004</v>
      </c>
    </row>
    <row r="31" spans="1:120" x14ac:dyDescent="0.35">
      <c r="A31" s="1" t="s">
        <v>61</v>
      </c>
      <c r="B31" s="4">
        <f t="shared" si="20"/>
        <v>-3.2919148017223564E-3</v>
      </c>
      <c r="C31" s="11">
        <v>-952.21176153099998</v>
      </c>
      <c r="D31" s="11">
        <v>-551.09998037800005</v>
      </c>
      <c r="E31" s="11">
        <v>-401.11177590699998</v>
      </c>
      <c r="G31" s="1" t="s">
        <v>61</v>
      </c>
      <c r="H31" s="4">
        <f t="shared" si="21"/>
        <v>-8.8541590062372957E-3</v>
      </c>
      <c r="I31" s="1">
        <v>-951.90633947799995</v>
      </c>
      <c r="J31" s="1">
        <v>-550.948363857</v>
      </c>
      <c r="K31" s="1">
        <v>-400.95796151100001</v>
      </c>
      <c r="M31" s="1" t="s">
        <v>61</v>
      </c>
      <c r="N31" s="4">
        <f t="shared" si="22"/>
        <v>-7.2791101602201419E-3</v>
      </c>
      <c r="O31" s="11">
        <v>-952.11083149599995</v>
      </c>
      <c r="P31" s="11">
        <v>-551.05400896000003</v>
      </c>
      <c r="Q31" s="11">
        <v>-401.05681093599998</v>
      </c>
      <c r="S31" s="1" t="s">
        <v>61</v>
      </c>
      <c r="T31" s="4">
        <f t="shared" si="23"/>
        <v>-8.7437174321086681E-3</v>
      </c>
      <c r="U31" s="1">
        <v>-951.95832453900005</v>
      </c>
      <c r="V31" s="1">
        <v>-550.97358313999996</v>
      </c>
      <c r="W31" s="1">
        <v>-400.98472746499999</v>
      </c>
      <c r="Y31" s="1" t="s">
        <v>61</v>
      </c>
      <c r="Z31" s="4">
        <f t="shared" si="24"/>
        <v>-5.998363296283003E-3</v>
      </c>
      <c r="AA31" s="11">
        <v>-951.89640427999996</v>
      </c>
      <c r="AB31" s="11">
        <v>-550.92423852599995</v>
      </c>
      <c r="AC31" s="11">
        <v>-400.97215619500003</v>
      </c>
      <c r="AE31" s="1" t="s">
        <v>61</v>
      </c>
      <c r="AF31" s="4">
        <f t="shared" si="25"/>
        <v>-8.4412578414592189E-3</v>
      </c>
      <c r="AG31" s="11">
        <v>-951.77033604300004</v>
      </c>
      <c r="AH31" s="11">
        <v>-550.863108367</v>
      </c>
      <c r="AI31" s="11">
        <v>-400.90721422399997</v>
      </c>
      <c r="AK31" s="1" t="s">
        <v>61</v>
      </c>
      <c r="AL31" s="4">
        <f t="shared" si="26"/>
        <v>-2.7045659502993543E-3</v>
      </c>
      <c r="AM31" s="11">
        <v>-952.47866520399998</v>
      </c>
      <c r="AN31" s="11">
        <v>-551.26208115099996</v>
      </c>
      <c r="AO31" s="11">
        <v>-401.21657974300001</v>
      </c>
      <c r="AQ31" s="1" t="s">
        <v>61</v>
      </c>
      <c r="AR31" s="4">
        <f t="shared" si="27"/>
        <v>-3.576804098165695E-3</v>
      </c>
      <c r="AS31" s="11">
        <v>-952.06770500899995</v>
      </c>
      <c r="AT31" s="11">
        <v>-551.03720410200003</v>
      </c>
      <c r="AU31" s="11">
        <v>-401.030495207</v>
      </c>
      <c r="AW31" s="1" t="s">
        <v>61</v>
      </c>
      <c r="AX31" s="4">
        <f t="shared" si="28"/>
        <v>-3.42933935569377E-3</v>
      </c>
      <c r="AY31" s="11">
        <v>-952.61325122899996</v>
      </c>
      <c r="AZ31" s="11">
        <v>-551.33355133500004</v>
      </c>
      <c r="BA31" s="11">
        <v>-401.27969442900002</v>
      </c>
      <c r="BC31" s="1" t="s">
        <v>61</v>
      </c>
      <c r="BD31" s="4">
        <f t="shared" si="29"/>
        <v>2.4184216837981297E-3</v>
      </c>
      <c r="BE31" s="11">
        <v>-952.18003486299995</v>
      </c>
      <c r="BF31" s="11">
        <v>-551.10892844700004</v>
      </c>
      <c r="BG31" s="11">
        <v>-401.07111027000002</v>
      </c>
      <c r="BI31" s="1" t="s">
        <v>61</v>
      </c>
      <c r="BJ31" s="4">
        <f t="shared" si="30"/>
        <v>-8.2097067521491162E-3</v>
      </c>
      <c r="BK31" s="11">
        <v>-952.35327353599996</v>
      </c>
      <c r="BL31" s="11">
        <v>-551.19010584700004</v>
      </c>
      <c r="BM31" s="11">
        <v>-401.16315460599998</v>
      </c>
      <c r="BO31" s="1" t="s">
        <v>61</v>
      </c>
      <c r="BP31" s="4">
        <f t="shared" si="31"/>
        <v>-5.2390767340006333E-3</v>
      </c>
      <c r="BQ31" s="11">
        <v>-952.29600109499995</v>
      </c>
      <c r="BR31" s="11">
        <v>-551.14862596600005</v>
      </c>
      <c r="BS31" s="11">
        <v>-401.14736678000003</v>
      </c>
      <c r="BV31" s="1" t="s">
        <v>61</v>
      </c>
      <c r="BW31" s="4">
        <f t="shared" si="32"/>
        <v>9.331065677145318E-4</v>
      </c>
      <c r="BX31" s="11">
        <v>-952.33903962700003</v>
      </c>
      <c r="BY31" s="11">
        <v>-551.17044074499995</v>
      </c>
      <c r="BZ31" s="11">
        <v>-401.16860036899999</v>
      </c>
      <c r="CB31" s="1" t="s">
        <v>61</v>
      </c>
      <c r="CC31" s="4">
        <f t="shared" si="33"/>
        <v>-1.0002501945500057E-3</v>
      </c>
      <c r="CD31" s="11">
        <v>-951.39086801500002</v>
      </c>
      <c r="CE31" s="11">
        <v>-550.64685127099995</v>
      </c>
      <c r="CF31" s="11">
        <v>-400.74401515</v>
      </c>
      <c r="CH31" s="1" t="s">
        <v>61</v>
      </c>
      <c r="CI31" s="4">
        <f t="shared" si="34"/>
        <v>-1.0906742632412659E-2</v>
      </c>
      <c r="CJ31" s="11">
        <v>-946.96219241699998</v>
      </c>
      <c r="CK31" s="11">
        <v>-548.14179144399998</v>
      </c>
      <c r="CL31" s="11">
        <v>-398.82038359199998</v>
      </c>
      <c r="CN31" s="1" t="s">
        <v>61</v>
      </c>
      <c r="CO31" s="4">
        <f t="shared" si="35"/>
        <v>-3.2887772517333929E-3</v>
      </c>
      <c r="CP31" s="11">
        <v>-947.53845590599997</v>
      </c>
      <c r="CQ31" s="11">
        <v>-548.43411547400001</v>
      </c>
      <c r="CR31" s="11">
        <v>-399.10433519100002</v>
      </c>
      <c r="CT31" s="1" t="s">
        <v>61</v>
      </c>
      <c r="CU31" s="4">
        <f t="shared" si="36"/>
        <v>-2.4760897355983816E-2</v>
      </c>
      <c r="CV31" s="11">
        <v>-952.091770462</v>
      </c>
      <c r="CW31" s="11">
        <v>-551.04983016200003</v>
      </c>
      <c r="CX31" s="11">
        <v>-401.04190084099997</v>
      </c>
      <c r="CZ31" s="1" t="s">
        <v>61</v>
      </c>
      <c r="DA31" s="4">
        <f t="shared" si="37"/>
        <v>-5.4367422762959736E-3</v>
      </c>
      <c r="DB31" s="11">
        <v>-951.42738404199997</v>
      </c>
      <c r="DC31" s="11">
        <v>-550.65863512800001</v>
      </c>
      <c r="DD31" s="11">
        <v>-400.76874025000001</v>
      </c>
      <c r="DF31" s="1" t="s">
        <v>61</v>
      </c>
      <c r="DG31" s="4">
        <f t="shared" si="38"/>
        <v>-1.0241582605468978E-2</v>
      </c>
      <c r="DH31" s="11">
        <v>-952.18247267100003</v>
      </c>
      <c r="DI31" s="11">
        <v>-551.08296722499995</v>
      </c>
      <c r="DJ31" s="11">
        <v>-401.09948912499999</v>
      </c>
      <c r="DL31" s="1" t="s">
        <v>61</v>
      </c>
      <c r="DM31" s="4">
        <f t="shared" si="39"/>
        <v>-2.6319003410658695E-2</v>
      </c>
      <c r="DN31" s="11">
        <v>-952.11181405399998</v>
      </c>
      <c r="DO31" s="11">
        <v>-551.05458250100003</v>
      </c>
      <c r="DP31" s="11">
        <v>-401.05718961100001</v>
      </c>
    </row>
    <row r="32" spans="1:120" x14ac:dyDescent="0.35">
      <c r="A32" s="1" t="s">
        <v>62</v>
      </c>
      <c r="B32" s="4">
        <f t="shared" si="20"/>
        <v>-3.8485157274591301E-3</v>
      </c>
      <c r="C32" s="1">
        <v>-1097.8316560599999</v>
      </c>
      <c r="D32" s="1">
        <v>-549.13985148999996</v>
      </c>
      <c r="E32" s="1">
        <v>-548.69179843699999</v>
      </c>
      <c r="G32" s="1" t="s">
        <v>62</v>
      </c>
      <c r="H32" s="4">
        <f t="shared" si="21"/>
        <v>-5.12424260415537E-3</v>
      </c>
      <c r="I32" s="1">
        <v>-1097.44585035</v>
      </c>
      <c r="J32" s="1">
        <v>-548.94385118699995</v>
      </c>
      <c r="K32" s="1">
        <v>-548.50199099700001</v>
      </c>
      <c r="M32" s="1" t="s">
        <v>62</v>
      </c>
      <c r="N32" s="4">
        <f t="shared" si="22"/>
        <v>-5.2340567467597339E-3</v>
      </c>
      <c r="O32" s="1">
        <v>-1097.74546472</v>
      </c>
      <c r="P32" s="1">
        <v>-549.09368029999996</v>
      </c>
      <c r="Q32" s="1">
        <v>-548.651776079</v>
      </c>
      <c r="S32" s="1" t="s">
        <v>62</v>
      </c>
      <c r="T32" s="4">
        <f t="shared" si="23"/>
        <v>-5.5308687402950913E-3</v>
      </c>
      <c r="U32" s="1">
        <v>-1097.5385013699999</v>
      </c>
      <c r="V32" s="1">
        <v>-548.99208108699997</v>
      </c>
      <c r="W32" s="1">
        <v>-548.54641146899996</v>
      </c>
      <c r="Y32" s="1" t="s">
        <v>62</v>
      </c>
      <c r="Z32" s="4">
        <f t="shared" si="24"/>
        <v>-4.9159093704956832E-3</v>
      </c>
      <c r="AA32" s="1">
        <v>-1097.4552327199999</v>
      </c>
      <c r="AB32" s="1">
        <v>-548.95248506099995</v>
      </c>
      <c r="AC32" s="1">
        <v>-548.50273982500005</v>
      </c>
      <c r="AE32" s="1" t="s">
        <v>62</v>
      </c>
      <c r="AF32" s="4">
        <f t="shared" si="25"/>
        <v>-5.7912852110301285E-3</v>
      </c>
      <c r="AG32" s="1">
        <v>-1097.3358096500001</v>
      </c>
      <c r="AH32" s="1">
        <v>-548.88738149400001</v>
      </c>
      <c r="AI32" s="1">
        <v>-548.44841892700003</v>
      </c>
      <c r="AK32" s="1" t="s">
        <v>62</v>
      </c>
      <c r="AL32" s="4">
        <f t="shared" si="26"/>
        <v>-2.7685718844667234E-3</v>
      </c>
      <c r="AM32" s="1">
        <v>-1098.14956216</v>
      </c>
      <c r="AN32" s="1">
        <v>-549.29769261000001</v>
      </c>
      <c r="AO32" s="1">
        <v>-548.85186513799999</v>
      </c>
      <c r="AQ32" s="1" t="s">
        <v>62</v>
      </c>
      <c r="AR32" s="4">
        <f t="shared" si="27"/>
        <v>-3.2398316003167905E-3</v>
      </c>
      <c r="AS32" s="1">
        <v>-1097.6524570500001</v>
      </c>
      <c r="AT32" s="1">
        <v>-549.04879671200001</v>
      </c>
      <c r="AU32" s="1">
        <v>-548.60365517499997</v>
      </c>
      <c r="AW32" s="1" t="s">
        <v>62</v>
      </c>
      <c r="AX32" s="4">
        <f t="shared" si="28"/>
        <v>-3.6891283592347577E-3</v>
      </c>
      <c r="AY32" s="1">
        <v>-1098.3250016</v>
      </c>
      <c r="AZ32" s="1">
        <v>-549.38477923799996</v>
      </c>
      <c r="BA32" s="1">
        <v>-548.94021648299997</v>
      </c>
      <c r="BC32" s="1" t="s">
        <v>62</v>
      </c>
      <c r="BD32" s="4">
        <f t="shared" si="29"/>
        <v>-7.8375935232088522E-4</v>
      </c>
      <c r="BE32" s="1">
        <v>-1097.79891378</v>
      </c>
      <c r="BF32" s="1">
        <v>-549.12001716300006</v>
      </c>
      <c r="BG32" s="1">
        <v>-548.67889536799998</v>
      </c>
      <c r="BI32" s="1" t="s">
        <v>62</v>
      </c>
      <c r="BJ32" s="4">
        <f t="shared" si="30"/>
        <v>-5.3783839749124811E-3</v>
      </c>
      <c r="BK32" s="1">
        <v>-1098.0156969100001</v>
      </c>
      <c r="BL32" s="1">
        <v>-549.22926930799997</v>
      </c>
      <c r="BM32" s="1">
        <v>-548.78641903100004</v>
      </c>
      <c r="BO32" s="1" t="s">
        <v>62</v>
      </c>
      <c r="BP32" s="4">
        <f t="shared" si="31"/>
        <v>-4.4088817773882735E-3</v>
      </c>
      <c r="BQ32" s="1">
        <v>-1097.94324443</v>
      </c>
      <c r="BR32" s="1">
        <v>-549.19504962099995</v>
      </c>
      <c r="BS32" s="1">
        <v>-548.74818778300005</v>
      </c>
      <c r="BV32" s="1" t="s">
        <v>62</v>
      </c>
      <c r="BW32" s="4">
        <f t="shared" si="32"/>
        <v>-3.1645304005816686E-3</v>
      </c>
      <c r="BX32" s="1">
        <v>-1097.9916289499999</v>
      </c>
      <c r="BY32" s="1">
        <v>-549.22035445899996</v>
      </c>
      <c r="BZ32" s="1">
        <v>-548.771269448</v>
      </c>
      <c r="CB32" s="1" t="s">
        <v>62</v>
      </c>
      <c r="CC32" s="4">
        <f t="shared" si="33"/>
        <v>-3.3364679687618946E-3</v>
      </c>
      <c r="CD32" s="1">
        <v>-1096.8912056199999</v>
      </c>
      <c r="CE32" s="1">
        <v>-548.66609689200004</v>
      </c>
      <c r="CF32" s="1">
        <v>-548.22510341099996</v>
      </c>
      <c r="CH32" s="1" t="s">
        <v>62</v>
      </c>
      <c r="CI32" s="4">
        <f t="shared" si="34"/>
        <v>-6.8837791826388186E-3</v>
      </c>
      <c r="CJ32" s="1">
        <v>-1091.6733593399999</v>
      </c>
      <c r="CK32" s="1">
        <v>-546.06508286500002</v>
      </c>
      <c r="CL32" s="1">
        <v>-545.60826550499996</v>
      </c>
      <c r="CN32" s="1" t="s">
        <v>62</v>
      </c>
      <c r="CO32" s="4">
        <f t="shared" si="35"/>
        <v>-3.9558198586081518E-3</v>
      </c>
      <c r="CP32" s="1">
        <v>-1092.3295977299999</v>
      </c>
      <c r="CQ32" s="1">
        <v>-546.38299704099995</v>
      </c>
      <c r="CR32" s="1">
        <v>-545.94659438500003</v>
      </c>
      <c r="CT32" s="1" t="s">
        <v>62</v>
      </c>
      <c r="CU32" s="4">
        <f t="shared" si="36"/>
        <v>-3.629891453966496E-2</v>
      </c>
      <c r="CV32" s="1">
        <v>-1097.6834940799999</v>
      </c>
      <c r="CW32" s="1">
        <v>-549.06461756199997</v>
      </c>
      <c r="CX32" s="1">
        <v>-548.61881867199997</v>
      </c>
      <c r="CZ32" s="1" t="s">
        <v>62</v>
      </c>
      <c r="DA32" s="4">
        <f t="shared" si="37"/>
        <v>-4.8142529078003234E-3</v>
      </c>
      <c r="DB32" s="1">
        <v>-1096.93669488</v>
      </c>
      <c r="DC32" s="1">
        <v>-548.69165501099997</v>
      </c>
      <c r="DD32" s="1">
        <v>-548.245032197</v>
      </c>
      <c r="DF32" s="1" t="s">
        <v>62</v>
      </c>
      <c r="DG32" s="4">
        <f t="shared" si="38"/>
        <v>-8.0986376394868668E-3</v>
      </c>
      <c r="DH32" s="1">
        <v>-1097.8374777900001</v>
      </c>
      <c r="DI32" s="1">
        <v>-549.14067542600003</v>
      </c>
      <c r="DJ32" s="1">
        <v>-548.69678945800001</v>
      </c>
      <c r="DL32" s="1" t="s">
        <v>62</v>
      </c>
      <c r="DM32" s="4">
        <f t="shared" si="39"/>
        <v>-3.4644799583739026E-2</v>
      </c>
      <c r="DN32" s="1">
        <v>-1097.7469064500001</v>
      </c>
      <c r="DO32" s="1">
        <v>-549.09440682499996</v>
      </c>
      <c r="DP32" s="1">
        <v>-548.65244441499999</v>
      </c>
    </row>
    <row r="33" spans="1:120" x14ac:dyDescent="0.35">
      <c r="A33" s="1" t="s">
        <v>63</v>
      </c>
      <c r="B33" s="4">
        <f t="shared" si="20"/>
        <v>0.40755173243413056</v>
      </c>
      <c r="C33" s="1">
        <v>-1046.5944334200001</v>
      </c>
      <c r="D33" s="1">
        <v>-549.13985243499997</v>
      </c>
      <c r="E33" s="1">
        <v>-497.45523046</v>
      </c>
      <c r="G33" s="1" t="s">
        <v>63</v>
      </c>
      <c r="H33" s="4">
        <f t="shared" si="21"/>
        <v>0.41035356246975757</v>
      </c>
      <c r="I33" s="1">
        <v>-1046.1784947799999</v>
      </c>
      <c r="J33" s="1">
        <v>-548.94384318200002</v>
      </c>
      <c r="K33" s="1">
        <v>-497.23530553799998</v>
      </c>
      <c r="M33" s="1" t="s">
        <v>63</v>
      </c>
      <c r="N33" s="4">
        <f t="shared" si="22"/>
        <v>0.411262196176094</v>
      </c>
      <c r="O33" s="1">
        <v>-1046.4534068600001</v>
      </c>
      <c r="P33" s="1">
        <v>-549.09368055000004</v>
      </c>
      <c r="Q33" s="1">
        <v>-497.36038169800003</v>
      </c>
      <c r="S33" s="1" t="s">
        <v>63</v>
      </c>
      <c r="T33" s="4">
        <f t="shared" si="23"/>
        <v>0.41094718638548872</v>
      </c>
      <c r="U33" s="1">
        <v>-1046.2623895700001</v>
      </c>
      <c r="V33" s="1">
        <v>-548.99208933900002</v>
      </c>
      <c r="W33" s="1">
        <v>-497.27095511700003</v>
      </c>
      <c r="Y33" s="1" t="s">
        <v>63</v>
      </c>
      <c r="Z33" s="4">
        <f t="shared" si="24"/>
        <v>0.41257557361698804</v>
      </c>
      <c r="AA33" s="1">
        <v>-1046.2246305599999</v>
      </c>
      <c r="AB33" s="1">
        <v>-548.95248562699999</v>
      </c>
      <c r="AC33" s="1">
        <v>-497.27280241400001</v>
      </c>
      <c r="AE33" s="1" t="s">
        <v>63</v>
      </c>
      <c r="AF33" s="4">
        <f t="shared" si="25"/>
        <v>0.41089635808280145</v>
      </c>
      <c r="AG33" s="1">
        <v>-1046.0534395300001</v>
      </c>
      <c r="AH33" s="1">
        <v>-548.88737798800003</v>
      </c>
      <c r="AI33" s="1">
        <v>-497.16671634699998</v>
      </c>
      <c r="AK33" s="1" t="s">
        <v>63</v>
      </c>
      <c r="AL33" s="4">
        <f t="shared" si="26"/>
        <v>0.40915313679279647</v>
      </c>
      <c r="AM33" s="1">
        <v>-1046.8682800399999</v>
      </c>
      <c r="AN33" s="1">
        <v>-549.29769096400003</v>
      </c>
      <c r="AO33" s="1">
        <v>-497.57124110299998</v>
      </c>
      <c r="AQ33" s="1" t="s">
        <v>63</v>
      </c>
      <c r="AR33" s="4">
        <f t="shared" si="27"/>
        <v>0.41102123250815659</v>
      </c>
      <c r="AS33" s="1">
        <v>-1046.3779273800001</v>
      </c>
      <c r="AT33" s="1">
        <v>-549.04879580700003</v>
      </c>
      <c r="AU33" s="1">
        <v>-497.32978657699999</v>
      </c>
      <c r="AW33" s="1" t="s">
        <v>63</v>
      </c>
      <c r="AX33" s="4">
        <f t="shared" si="28"/>
        <v>0.40761636594250134</v>
      </c>
      <c r="AY33" s="1">
        <v>-1047.0267817500001</v>
      </c>
      <c r="AZ33" s="1">
        <v>-549.38477920599996</v>
      </c>
      <c r="BA33" s="1">
        <v>-497.64265212200002</v>
      </c>
      <c r="BC33" s="1" t="s">
        <v>63</v>
      </c>
      <c r="BD33" s="4">
        <f t="shared" si="29"/>
        <v>0.40723233023048777</v>
      </c>
      <c r="BE33" s="1">
        <v>-1046.4833292999999</v>
      </c>
      <c r="BF33" s="1">
        <v>-549.120013492</v>
      </c>
      <c r="BG33" s="1">
        <v>-497.36396477400001</v>
      </c>
      <c r="BI33" s="1" t="s">
        <v>63</v>
      </c>
      <c r="BJ33" s="4">
        <f t="shared" si="30"/>
        <v>0.40739171756304238</v>
      </c>
      <c r="BK33" s="1">
        <v>-1046.7320649400001</v>
      </c>
      <c r="BL33" s="1">
        <v>-549.22926906500004</v>
      </c>
      <c r="BM33" s="1">
        <v>-497.50344509500002</v>
      </c>
      <c r="BO33" s="1" t="s">
        <v>63</v>
      </c>
      <c r="BP33" s="4">
        <f t="shared" si="31"/>
        <v>0.40908724831436782</v>
      </c>
      <c r="BQ33" s="1">
        <v>-1046.6874805499999</v>
      </c>
      <c r="BR33" s="1">
        <v>-549.19505063899999</v>
      </c>
      <c r="BS33" s="1">
        <v>-497.49308183300002</v>
      </c>
      <c r="BV33" s="1" t="s">
        <v>63</v>
      </c>
      <c r="BW33" s="4">
        <f t="shared" si="32"/>
        <v>0.40737853986022265</v>
      </c>
      <c r="BX33" s="1">
        <v>-1046.74973058</v>
      </c>
      <c r="BY33" s="1">
        <v>-549.22035518899997</v>
      </c>
      <c r="BZ33" s="1">
        <v>-497.53002458999998</v>
      </c>
      <c r="CB33" s="1" t="s">
        <v>63</v>
      </c>
      <c r="CC33" s="4">
        <f t="shared" si="33"/>
        <v>0.40776069317065411</v>
      </c>
      <c r="CD33" s="1">
        <v>-1045.6285794299999</v>
      </c>
      <c r="CE33" s="1">
        <v>-548.66609505099996</v>
      </c>
      <c r="CF33" s="1">
        <v>-496.96313418699998</v>
      </c>
      <c r="CH33" s="1" t="s">
        <v>63</v>
      </c>
      <c r="CI33" s="4">
        <f t="shared" si="34"/>
        <v>0.41532406516012355</v>
      </c>
      <c r="CJ33" s="1">
        <v>-1040.60551889</v>
      </c>
      <c r="CK33" s="1">
        <v>-546.06508543099994</v>
      </c>
      <c r="CL33" s="1">
        <v>-494.54109532000001</v>
      </c>
      <c r="CN33" s="1" t="s">
        <v>63</v>
      </c>
      <c r="CO33" s="4">
        <f t="shared" si="35"/>
        <v>0.40919957246842753</v>
      </c>
      <c r="CP33" s="1">
        <v>-1041.327577</v>
      </c>
      <c r="CQ33" s="1">
        <v>-546.38299536900001</v>
      </c>
      <c r="CR33" s="1">
        <v>-494.94523373200002</v>
      </c>
      <c r="CT33" s="1" t="s">
        <v>63</v>
      </c>
      <c r="CU33" s="4">
        <f t="shared" si="36"/>
        <v>0.40088381659085703</v>
      </c>
      <c r="CV33" s="1">
        <v>-1046.4103527899999</v>
      </c>
      <c r="CW33" s="1">
        <v>-549.06461665699999</v>
      </c>
      <c r="CX33" s="1">
        <v>-497.34637498199999</v>
      </c>
      <c r="CZ33" s="1" t="s">
        <v>63</v>
      </c>
      <c r="DA33" s="4">
        <f t="shared" si="37"/>
        <v>0.41011950140466191</v>
      </c>
      <c r="DB33" s="1">
        <v>-1045.69891781</v>
      </c>
      <c r="DC33" s="1">
        <v>-548.69165530400005</v>
      </c>
      <c r="DD33" s="1">
        <v>-497.00791607299999</v>
      </c>
      <c r="DF33" s="1" t="s">
        <v>63</v>
      </c>
      <c r="DG33" s="4">
        <f t="shared" si="38"/>
        <v>0.40796024125721075</v>
      </c>
      <c r="DH33" s="1">
        <v>-1046.5605863799999</v>
      </c>
      <c r="DI33" s="1">
        <v>-549.140684824</v>
      </c>
      <c r="DJ33" s="1">
        <v>-497.420551682</v>
      </c>
      <c r="DL33" s="1" t="s">
        <v>63</v>
      </c>
      <c r="DM33" s="4">
        <f t="shared" si="39"/>
        <v>0.40185457368709954</v>
      </c>
      <c r="DN33" s="1">
        <v>-1046.4550446200001</v>
      </c>
      <c r="DO33" s="1">
        <v>-549.09440707399995</v>
      </c>
      <c r="DP33" s="1">
        <v>-497.36127794200002</v>
      </c>
    </row>
    <row r="34" spans="1:120" x14ac:dyDescent="0.35">
      <c r="A34" s="1" t="s">
        <v>64</v>
      </c>
      <c r="B34" s="4">
        <f t="shared" si="20"/>
        <v>0.14215160952070732</v>
      </c>
      <c r="C34" s="1">
        <v>-1103.86050075</v>
      </c>
      <c r="D34" s="1">
        <v>-549.13985148500001</v>
      </c>
      <c r="E34" s="1">
        <v>-554.72087579799995</v>
      </c>
      <c r="G34" s="1" t="s">
        <v>64</v>
      </c>
      <c r="H34" s="4">
        <f t="shared" si="21"/>
        <v>-0.11385218616928922</v>
      </c>
      <c r="I34" s="1">
        <v>-1103.4410026200001</v>
      </c>
      <c r="J34" s="1">
        <v>-548.94394441999998</v>
      </c>
      <c r="K34" s="1">
        <v>-554.49687676500002</v>
      </c>
      <c r="M34" s="1" t="s">
        <v>64</v>
      </c>
      <c r="N34" s="4">
        <f t="shared" si="22"/>
        <v>-0.22466283364074166</v>
      </c>
      <c r="O34" s="1">
        <v>-1103.7615035399999</v>
      </c>
      <c r="P34" s="1">
        <v>-549.09370851300002</v>
      </c>
      <c r="Q34" s="1">
        <v>-554.66743700400002</v>
      </c>
      <c r="S34" s="1" t="s">
        <v>64</v>
      </c>
      <c r="T34" s="4">
        <f t="shared" si="23"/>
        <v>1.3518029277541694</v>
      </c>
      <c r="U34" s="1">
        <v>-1103.5306183299999</v>
      </c>
      <c r="V34" s="1">
        <v>-548.99218936399996</v>
      </c>
      <c r="W34" s="1">
        <v>-554.540583201</v>
      </c>
      <c r="Y34" s="1" t="s">
        <v>64</v>
      </c>
      <c r="Z34" s="4">
        <f t="shared" si="24"/>
        <v>0.5397102533727004</v>
      </c>
      <c r="AA34" s="1">
        <v>-1103.4581690499999</v>
      </c>
      <c r="AB34" s="1">
        <v>-548.95247980800002</v>
      </c>
      <c r="AC34" s="1">
        <v>-554.50654932500004</v>
      </c>
      <c r="AE34" s="1" t="s">
        <v>64</v>
      </c>
      <c r="AF34" s="4">
        <f t="shared" si="25"/>
        <v>0.31279215039789826</v>
      </c>
      <c r="AG34" s="1">
        <v>-1103.34678723</v>
      </c>
      <c r="AH34" s="1">
        <v>-548.88749760600001</v>
      </c>
      <c r="AI34" s="1">
        <v>-554.45978808999996</v>
      </c>
      <c r="AK34" s="1" t="s">
        <v>64</v>
      </c>
      <c r="AL34" s="4">
        <f t="shared" si="26"/>
        <v>0.70986384681976622</v>
      </c>
      <c r="AM34" s="1">
        <v>-1104.1771871599999</v>
      </c>
      <c r="AN34" s="1">
        <v>-549.29770366499997</v>
      </c>
      <c r="AO34" s="1">
        <v>-554.88061473499999</v>
      </c>
      <c r="AQ34" s="1" t="s">
        <v>64</v>
      </c>
      <c r="AR34" s="4">
        <f t="shared" si="27"/>
        <v>0.37610032891775641</v>
      </c>
      <c r="AS34" s="1">
        <v>-1103.65183142</v>
      </c>
      <c r="AT34" s="1">
        <v>-549.04879616000005</v>
      </c>
      <c r="AU34" s="1">
        <v>-554.60363461400004</v>
      </c>
      <c r="AW34" s="1" t="s">
        <v>64</v>
      </c>
      <c r="AX34" s="4">
        <f t="shared" si="28"/>
        <v>0.38348611574193153</v>
      </c>
      <c r="AY34" s="1">
        <v>-1104.3533460599999</v>
      </c>
      <c r="AZ34" s="1">
        <v>-549.38478091800005</v>
      </c>
      <c r="BA34" s="1">
        <v>-554.96917626599998</v>
      </c>
      <c r="BC34" s="1" t="s">
        <v>64</v>
      </c>
      <c r="BD34" s="4">
        <f t="shared" si="29"/>
        <v>0.97628681020918651</v>
      </c>
      <c r="BE34" s="1">
        <v>-1103.78954995</v>
      </c>
      <c r="BF34" s="1">
        <v>-549.12009021100005</v>
      </c>
      <c r="BG34" s="1">
        <v>-554.67101555099998</v>
      </c>
      <c r="BI34" s="1" t="s">
        <v>64</v>
      </c>
      <c r="BJ34" s="4">
        <f t="shared" si="30"/>
        <v>-0.24574150541868142</v>
      </c>
      <c r="BK34" s="1">
        <v>-1104.0395961900001</v>
      </c>
      <c r="BL34" s="1">
        <v>-549.22936677099995</v>
      </c>
      <c r="BM34" s="1">
        <v>-554.80983780500003</v>
      </c>
      <c r="BO34" s="1" t="s">
        <v>64</v>
      </c>
      <c r="BP34" s="4">
        <f t="shared" si="31"/>
        <v>0.3423327876118038</v>
      </c>
      <c r="BQ34" s="1">
        <v>-1103.9751594300001</v>
      </c>
      <c r="BR34" s="1">
        <v>-549.19506892100003</v>
      </c>
      <c r="BS34" s="1">
        <v>-554.78063605099999</v>
      </c>
      <c r="BV34" s="1" t="s">
        <v>64</v>
      </c>
      <c r="BW34" s="4">
        <f t="shared" si="32"/>
        <v>-0.55608636875135664</v>
      </c>
      <c r="BX34" s="1">
        <v>-1104.0304289000001</v>
      </c>
      <c r="BY34" s="1">
        <v>-549.22033663100001</v>
      </c>
      <c r="BZ34" s="1">
        <v>-554.80920608899999</v>
      </c>
      <c r="CB34" s="1" t="s">
        <v>64</v>
      </c>
      <c r="CC34" s="4">
        <f t="shared" si="33"/>
        <v>7.1819089749919726E-2</v>
      </c>
      <c r="CD34" s="1">
        <v>-1102.87700305</v>
      </c>
      <c r="CE34" s="1">
        <v>-548.66612759999998</v>
      </c>
      <c r="CF34" s="1">
        <v>-554.21098990099995</v>
      </c>
      <c r="CH34" s="1" t="s">
        <v>64</v>
      </c>
      <c r="CI34" s="4">
        <f t="shared" si="34"/>
        <v>0.8678117529377426</v>
      </c>
      <c r="CJ34" s="1">
        <v>-1097.5599630300001</v>
      </c>
      <c r="CK34" s="1">
        <v>-546.06501238700002</v>
      </c>
      <c r="CL34" s="1">
        <v>-551.49633358899996</v>
      </c>
      <c r="CN34" s="1" t="s">
        <v>64</v>
      </c>
      <c r="CO34" s="4">
        <f t="shared" si="35"/>
        <v>-0.77616650046659863</v>
      </c>
      <c r="CP34" s="1">
        <v>-1098.2511233299999</v>
      </c>
      <c r="CQ34" s="1">
        <v>-546.38301365400002</v>
      </c>
      <c r="CR34" s="1">
        <v>-551.86687277600004</v>
      </c>
      <c r="CT34" s="1" t="s">
        <v>64</v>
      </c>
      <c r="CU34" s="4">
        <f t="shared" si="36"/>
        <v>-1.3581790517694974</v>
      </c>
      <c r="CV34" s="1">
        <v>-1103.69051672</v>
      </c>
      <c r="CW34" s="1">
        <v>-549.06461701000001</v>
      </c>
      <c r="CX34" s="1">
        <v>-554.62373531399999</v>
      </c>
      <c r="CZ34" s="1" t="s">
        <v>64</v>
      </c>
      <c r="DA34" s="4">
        <f t="shared" si="37"/>
        <v>0.22341848233527464</v>
      </c>
      <c r="DB34" s="1">
        <v>-1102.9408522900001</v>
      </c>
      <c r="DC34" s="1">
        <v>-548.69165014999999</v>
      </c>
      <c r="DD34" s="1">
        <v>-554.24955818000001</v>
      </c>
      <c r="DF34" s="1" t="s">
        <v>64</v>
      </c>
      <c r="DG34" s="4">
        <f t="shared" si="38"/>
        <v>-0.16540962171608994</v>
      </c>
      <c r="DH34" s="1">
        <v>-1103.86498729</v>
      </c>
      <c r="DI34" s="1">
        <v>-549.14045466699997</v>
      </c>
      <c r="DJ34" s="1">
        <v>-554.724269026</v>
      </c>
      <c r="DL34" s="1" t="s">
        <v>64</v>
      </c>
      <c r="DM34" s="4">
        <f t="shared" si="39"/>
        <v>-0.93889163653805074</v>
      </c>
      <c r="DN34" s="1">
        <v>-1103.76429377</v>
      </c>
      <c r="DO34" s="1">
        <v>-549.09443503700004</v>
      </c>
      <c r="DP34" s="1">
        <v>-554.66836251400002</v>
      </c>
    </row>
    <row r="35" spans="1:120" x14ac:dyDescent="0.35">
      <c r="A35" s="1" t="s">
        <v>65</v>
      </c>
      <c r="B35" s="4">
        <f t="shared" si="20"/>
        <v>-3.4344850004544923E-2</v>
      </c>
      <c r="C35" s="1">
        <v>-1103.8586796100001</v>
      </c>
      <c r="D35" s="1">
        <v>-549.13983589300005</v>
      </c>
      <c r="E35" s="1">
        <v>-554.71878898499995</v>
      </c>
      <c r="G35" s="1" t="s">
        <v>65</v>
      </c>
      <c r="H35" s="4">
        <f t="shared" si="21"/>
        <v>-6.4775923127716961E-2</v>
      </c>
      <c r="I35" s="1">
        <v>-1103.43853982</v>
      </c>
      <c r="J35" s="1">
        <v>-548.94383613599996</v>
      </c>
      <c r="K35" s="1">
        <v>-554.49460045700005</v>
      </c>
      <c r="M35" s="1" t="s">
        <v>65</v>
      </c>
      <c r="N35" s="4">
        <f t="shared" si="22"/>
        <v>-4.6718082239088687E-2</v>
      </c>
      <c r="O35" s="1">
        <v>-1103.7588534199999</v>
      </c>
      <c r="P35" s="1">
        <v>-549.09366380999995</v>
      </c>
      <c r="Q35" s="1">
        <v>-554.66511516000003</v>
      </c>
      <c r="S35" s="1" t="s">
        <v>65</v>
      </c>
      <c r="T35" s="4">
        <f t="shared" si="23"/>
        <v>-2.3031481164652975E-2</v>
      </c>
      <c r="U35" s="1">
        <v>-1103.5306986099999</v>
      </c>
      <c r="V35" s="1">
        <v>-548.99207915299996</v>
      </c>
      <c r="W35" s="1">
        <v>-554.538582754</v>
      </c>
      <c r="Y35" s="1" t="s">
        <v>65</v>
      </c>
      <c r="Z35" s="4">
        <f t="shared" si="24"/>
        <v>-2.4381254235356663E-2</v>
      </c>
      <c r="AA35" s="1">
        <v>-1103.4572962300001</v>
      </c>
      <c r="AB35" s="1">
        <v>-548.95247037399997</v>
      </c>
      <c r="AC35" s="1">
        <v>-554.50478700199994</v>
      </c>
      <c r="AE35" s="1" t="s">
        <v>65</v>
      </c>
      <c r="AF35" s="4">
        <f t="shared" si="25"/>
        <v>-5.7023670850064608E-2</v>
      </c>
      <c r="AG35" s="1">
        <v>-1103.3449525000001</v>
      </c>
      <c r="AH35" s="1">
        <v>-548.88735818099997</v>
      </c>
      <c r="AI35" s="1">
        <v>-554.45750344600003</v>
      </c>
      <c r="AK35" s="1" t="s">
        <v>65</v>
      </c>
      <c r="AL35" s="4">
        <f t="shared" si="26"/>
        <v>-9.5732849928665473E-3</v>
      </c>
      <c r="AM35" s="1">
        <v>-1104.176457</v>
      </c>
      <c r="AN35" s="1">
        <v>-549.29767767299995</v>
      </c>
      <c r="AO35" s="1">
        <v>-554.87876407099998</v>
      </c>
      <c r="AQ35" s="1" t="s">
        <v>65</v>
      </c>
      <c r="AR35" s="4">
        <f t="shared" si="27"/>
        <v>-1.6580056020929421E-2</v>
      </c>
      <c r="AS35" s="1">
        <v>-1103.65060081</v>
      </c>
      <c r="AT35" s="1">
        <v>-549.04878272799999</v>
      </c>
      <c r="AU35" s="1">
        <v>-554.60179166</v>
      </c>
      <c r="AW35" s="1" t="s">
        <v>65</v>
      </c>
      <c r="AX35" s="4">
        <f t="shared" si="28"/>
        <v>-2.9383132354272676E-2</v>
      </c>
      <c r="AY35" s="1">
        <v>-1104.3522772700001</v>
      </c>
      <c r="AZ35" s="1">
        <v>-549.38476081600004</v>
      </c>
      <c r="BA35" s="1">
        <v>-554.96746962899999</v>
      </c>
      <c r="BC35" s="1" t="s">
        <v>65</v>
      </c>
      <c r="BD35" s="4">
        <f t="shared" si="29"/>
        <v>1.8749983182019037E-3</v>
      </c>
      <c r="BE35" s="1">
        <v>-1103.7891927600001</v>
      </c>
      <c r="BF35" s="1">
        <v>-549.12000486700003</v>
      </c>
      <c r="BG35" s="1">
        <v>-554.66919088099996</v>
      </c>
      <c r="BI35" s="1" t="s">
        <v>65</v>
      </c>
      <c r="BJ35" s="4">
        <f t="shared" si="30"/>
        <v>-2.8859161969822991E-2</v>
      </c>
      <c r="BK35" s="1">
        <v>-1104.0374891500001</v>
      </c>
      <c r="BL35" s="1">
        <v>-549.22924899899999</v>
      </c>
      <c r="BM35" s="1">
        <v>-554.80819416099996</v>
      </c>
      <c r="BO35" s="1" t="s">
        <v>65</v>
      </c>
      <c r="BP35" s="4">
        <f t="shared" si="31"/>
        <v>-2.8504619070758623E-2</v>
      </c>
      <c r="BQ35" s="1">
        <v>-1103.9736794400001</v>
      </c>
      <c r="BR35" s="1">
        <v>-549.19503599200004</v>
      </c>
      <c r="BS35" s="1">
        <v>-554.77859802299997</v>
      </c>
      <c r="BV35" s="1" t="s">
        <v>65</v>
      </c>
      <c r="BW35" s="4">
        <f t="shared" si="32"/>
        <v>-3.7092714151825933E-2</v>
      </c>
      <c r="BX35" s="1">
        <v>-1104.0269242700001</v>
      </c>
      <c r="BY35" s="1">
        <v>-549.22034122299999</v>
      </c>
      <c r="BZ35" s="1">
        <v>-554.80652393599996</v>
      </c>
      <c r="CB35" s="1" t="s">
        <v>65</v>
      </c>
      <c r="CC35" s="4">
        <f t="shared" si="33"/>
        <v>-2.9737675181997474E-2</v>
      </c>
      <c r="CD35" s="1">
        <v>-1102.8753636599999</v>
      </c>
      <c r="CE35" s="1">
        <v>-548.66608222299999</v>
      </c>
      <c r="CF35" s="1">
        <v>-554.209234047</v>
      </c>
      <c r="CH35" s="1" t="s">
        <v>65</v>
      </c>
      <c r="CI35" s="4">
        <f t="shared" si="34"/>
        <v>-2.5949400442862269E-2</v>
      </c>
      <c r="CJ35" s="1">
        <v>-1097.5590231000001</v>
      </c>
      <c r="CK35" s="1">
        <v>-546.06506424199995</v>
      </c>
      <c r="CL35" s="1">
        <v>-551.49391750500001</v>
      </c>
      <c r="CN35" s="1" t="s">
        <v>65</v>
      </c>
      <c r="CO35" s="4">
        <f t="shared" si="35"/>
        <v>-3.0476253900084772E-2</v>
      </c>
      <c r="CP35" s="1">
        <v>-1098.2487744</v>
      </c>
      <c r="CQ35" s="1">
        <v>-546.382982352</v>
      </c>
      <c r="CR35" s="1">
        <v>-551.86574348099998</v>
      </c>
      <c r="CT35" s="1" t="s">
        <v>65</v>
      </c>
      <c r="CU35" s="4">
        <f t="shared" si="36"/>
        <v>-0.18616010585792556</v>
      </c>
      <c r="CV35" s="1">
        <v>-1103.6860853000001</v>
      </c>
      <c r="CW35" s="1">
        <v>-549.06460357799995</v>
      </c>
      <c r="CX35" s="1">
        <v>-554.62118505700005</v>
      </c>
      <c r="CZ35" s="1" t="s">
        <v>65</v>
      </c>
      <c r="DA35" s="4">
        <f t="shared" si="37"/>
        <v>-2.9058709949370268E-2</v>
      </c>
      <c r="DB35" s="1">
        <v>-1102.9394141</v>
      </c>
      <c r="DC35" s="1">
        <v>-548.69163870499995</v>
      </c>
      <c r="DD35" s="1">
        <v>-554.24772908700004</v>
      </c>
      <c r="DF35" s="1" t="s">
        <v>65</v>
      </c>
      <c r="DG35" s="4">
        <f t="shared" si="38"/>
        <v>-2.6627110527082665E-2</v>
      </c>
      <c r="DH35" s="1">
        <v>-1103.8630634799999</v>
      </c>
      <c r="DI35" s="1">
        <v>-549.14063174600005</v>
      </c>
      <c r="DJ35" s="1">
        <v>-554.72238930100002</v>
      </c>
      <c r="DL35" s="1" t="s">
        <v>65</v>
      </c>
      <c r="DM35" s="4">
        <f t="shared" si="39"/>
        <v>-0.18571959421044085</v>
      </c>
      <c r="DN35" s="1">
        <v>-1103.7606586500001</v>
      </c>
      <c r="DO35" s="1">
        <v>-549.09439033499996</v>
      </c>
      <c r="DP35" s="1">
        <v>-554.66597235200004</v>
      </c>
    </row>
    <row r="36" spans="1:120" x14ac:dyDescent="0.35">
      <c r="A36" s="1" t="s">
        <v>66</v>
      </c>
      <c r="B36" s="4">
        <f t="shared" si="20"/>
        <v>1.4671172476740822E-3</v>
      </c>
      <c r="C36" s="1">
        <v>-1103.85919044</v>
      </c>
      <c r="D36" s="1">
        <v>-549.13984534400004</v>
      </c>
      <c r="E36" s="1">
        <v>-554.71934743400004</v>
      </c>
      <c r="G36" s="1" t="s">
        <v>66</v>
      </c>
      <c r="H36" s="4">
        <f t="shared" si="21"/>
        <v>5.8985839917113479E-5</v>
      </c>
      <c r="I36" s="1">
        <v>-1103.4399731000001</v>
      </c>
      <c r="J36" s="1">
        <v>-548.943845528</v>
      </c>
      <c r="K36" s="1">
        <v>-554.49612766600001</v>
      </c>
      <c r="M36" s="1" t="s">
        <v>66</v>
      </c>
      <c r="N36" s="4">
        <f t="shared" si="22"/>
        <v>2.9687474382174058E-3</v>
      </c>
      <c r="O36" s="1">
        <v>-1103.75939055</v>
      </c>
      <c r="P36" s="1">
        <v>-549.09367359800001</v>
      </c>
      <c r="Q36" s="1">
        <v>-554.66572168300002</v>
      </c>
      <c r="S36" s="1" t="s">
        <v>66</v>
      </c>
      <c r="T36" s="4">
        <f t="shared" si="23"/>
        <v>2.3807710482607832E-3</v>
      </c>
      <c r="U36" s="1">
        <v>-1103.53072877</v>
      </c>
      <c r="V36" s="1">
        <v>-548.99208233399997</v>
      </c>
      <c r="W36" s="1">
        <v>-554.53865023000003</v>
      </c>
      <c r="Y36" s="1" t="s">
        <v>66</v>
      </c>
      <c r="Z36" s="4">
        <f t="shared" si="24"/>
        <v>3.3621958715374378E-3</v>
      </c>
      <c r="AA36" s="1">
        <v>-1103.45757994</v>
      </c>
      <c r="AB36" s="1">
        <v>-548.95248287699997</v>
      </c>
      <c r="AC36" s="1">
        <v>-554.50510242099995</v>
      </c>
      <c r="AE36" s="1" t="s">
        <v>66</v>
      </c>
      <c r="AF36" s="4">
        <f t="shared" si="25"/>
        <v>3.4450271056385873E-4</v>
      </c>
      <c r="AG36" s="1">
        <v>-1103.34581531</v>
      </c>
      <c r="AH36" s="1">
        <v>-548.88737643100001</v>
      </c>
      <c r="AI36" s="1">
        <v>-554.45843942800002</v>
      </c>
      <c r="AK36" s="1" t="s">
        <v>66</v>
      </c>
      <c r="AL36" s="4">
        <f t="shared" si="26"/>
        <v>3.4174166229319668E-3</v>
      </c>
      <c r="AM36" s="1">
        <v>-1104.1764628400001</v>
      </c>
      <c r="AN36" s="1">
        <v>-549.29768596899999</v>
      </c>
      <c r="AO36" s="1">
        <v>-554.87878231699995</v>
      </c>
      <c r="AQ36" s="1" t="s">
        <v>66</v>
      </c>
      <c r="AR36" s="4">
        <f t="shared" si="27"/>
        <v>3.7468591220846293E-3</v>
      </c>
      <c r="AS36" s="1">
        <v>-1103.6507617100001</v>
      </c>
      <c r="AT36" s="1">
        <v>-549.04879094299997</v>
      </c>
      <c r="AU36" s="1">
        <v>-554.60197673799996</v>
      </c>
      <c r="AW36" s="1" t="s">
        <v>66</v>
      </c>
      <c r="AX36" s="4">
        <f t="shared" si="28"/>
        <v>1.7727142813031378E-3</v>
      </c>
      <c r="AY36" s="1">
        <v>-1104.3525215100001</v>
      </c>
      <c r="AZ36" s="1">
        <v>-549.38477310099995</v>
      </c>
      <c r="BA36" s="1">
        <v>-554.96775123400005</v>
      </c>
      <c r="BC36" s="1" t="s">
        <v>66</v>
      </c>
      <c r="BD36" s="4">
        <f t="shared" si="29"/>
        <v>3.9388771386054486E-3</v>
      </c>
      <c r="BE36" s="1">
        <v>-1103.78889837</v>
      </c>
      <c r="BF36" s="1">
        <v>-549.12001103499995</v>
      </c>
      <c r="BG36" s="1">
        <v>-554.66889361200003</v>
      </c>
      <c r="BI36" s="1" t="s">
        <v>66</v>
      </c>
      <c r="BJ36" s="4">
        <f t="shared" si="30"/>
        <v>2.2213843934321175E-4</v>
      </c>
      <c r="BK36" s="1">
        <v>-1104.0391919199999</v>
      </c>
      <c r="BL36" s="1">
        <v>-549.22926728000004</v>
      </c>
      <c r="BM36" s="1">
        <v>-554.80992499399997</v>
      </c>
      <c r="BO36" s="1" t="s">
        <v>66</v>
      </c>
      <c r="BP36" s="4">
        <f t="shared" si="31"/>
        <v>2.166790288826576E-3</v>
      </c>
      <c r="BQ36" s="1">
        <v>-1103.9739735200001</v>
      </c>
      <c r="BR36" s="1">
        <v>-549.195044704</v>
      </c>
      <c r="BS36" s="1">
        <v>-554.77893226900005</v>
      </c>
      <c r="BV36" s="1" t="s">
        <v>66</v>
      </c>
      <c r="BW36" s="4">
        <f t="shared" si="32"/>
        <v>1.6321522843521165E-3</v>
      </c>
      <c r="BX36" s="1">
        <v>-1104.0276795499999</v>
      </c>
      <c r="BY36" s="1">
        <v>-549.22034873200005</v>
      </c>
      <c r="BZ36" s="1">
        <v>-554.80733341899997</v>
      </c>
      <c r="CB36" s="1" t="s">
        <v>66</v>
      </c>
      <c r="CC36" s="4">
        <f t="shared" si="33"/>
        <v>1.8775084723363876E-3</v>
      </c>
      <c r="CD36" s="1">
        <v>-1102.87594934</v>
      </c>
      <c r="CE36" s="1">
        <v>-548.66609249400005</v>
      </c>
      <c r="CF36" s="1">
        <v>-554.20985983800006</v>
      </c>
      <c r="CH36" s="1" t="s">
        <v>66</v>
      </c>
      <c r="CI36" s="4">
        <f t="shared" si="34"/>
        <v>3.7393290877186019E-3</v>
      </c>
      <c r="CJ36" s="1">
        <v>-1097.5583958</v>
      </c>
      <c r="CK36" s="1">
        <v>-546.06507170999998</v>
      </c>
      <c r="CL36" s="1">
        <v>-551.49333004899995</v>
      </c>
      <c r="CN36" s="1" t="s">
        <v>66</v>
      </c>
      <c r="CO36" s="4">
        <f t="shared" si="35"/>
        <v>2.3889286568302168E-3</v>
      </c>
      <c r="CP36" s="1">
        <v>-1098.25111184</v>
      </c>
      <c r="CQ36" s="1">
        <v>-546.38299348800001</v>
      </c>
      <c r="CR36" s="1">
        <v>-551.868122159</v>
      </c>
      <c r="CT36" s="1" t="s">
        <v>66</v>
      </c>
      <c r="CU36" s="4">
        <f t="shared" si="36"/>
        <v>-3.3075398156487038E-2</v>
      </c>
      <c r="CV36" s="1">
        <v>-1103.6864817799999</v>
      </c>
      <c r="CW36" s="1">
        <v>-549.06461179300004</v>
      </c>
      <c r="CX36" s="1">
        <v>-554.62181727799998</v>
      </c>
      <c r="CZ36" s="1" t="s">
        <v>66</v>
      </c>
      <c r="DA36" s="4">
        <f t="shared" si="37"/>
        <v>2.5420410677558037E-3</v>
      </c>
      <c r="DB36" s="1">
        <v>-1102.9400955599999</v>
      </c>
      <c r="DC36" s="1">
        <v>-548.69165007000004</v>
      </c>
      <c r="DD36" s="1">
        <v>-554.24844954100001</v>
      </c>
      <c r="DF36" s="1" t="s">
        <v>66</v>
      </c>
      <c r="DG36" s="4">
        <f t="shared" si="38"/>
        <v>-8.9294613474055491E-4</v>
      </c>
      <c r="DH36" s="1">
        <v>-1103.8651795400001</v>
      </c>
      <c r="DI36" s="1">
        <v>-549.14066789799995</v>
      </c>
      <c r="DJ36" s="1">
        <v>-554.72451021899997</v>
      </c>
      <c r="DL36" s="1" t="s">
        <v>66</v>
      </c>
      <c r="DM36" s="4">
        <f t="shared" si="39"/>
        <v>-2.9272690637464904E-2</v>
      </c>
      <c r="DN36" s="1">
        <v>-1103.76106441</v>
      </c>
      <c r="DO36" s="1">
        <v>-549.09440012300001</v>
      </c>
      <c r="DP36" s="1">
        <v>-554.66661763800005</v>
      </c>
    </row>
    <row r="37" spans="1:120" x14ac:dyDescent="0.35">
      <c r="A37" s="1" t="s">
        <v>67</v>
      </c>
      <c r="B37" s="4">
        <f t="shared" si="20"/>
        <v>2.1874981187537345E-2</v>
      </c>
      <c r="C37" s="1">
        <v>-950.251591545</v>
      </c>
      <c r="D37" s="1">
        <v>-549.13981349100004</v>
      </c>
      <c r="E37" s="1">
        <v>-401.11181291399998</v>
      </c>
      <c r="G37" s="1" t="s">
        <v>67</v>
      </c>
      <c r="H37" s="4">
        <f t="shared" si="21"/>
        <v>2.2163635501163698E-3</v>
      </c>
      <c r="I37" s="1">
        <v>-949.90182160500001</v>
      </c>
      <c r="J37" s="1">
        <v>-548.94381260900002</v>
      </c>
      <c r="K37" s="1">
        <v>-400.95801252799998</v>
      </c>
      <c r="M37" s="1" t="s">
        <v>67</v>
      </c>
      <c r="N37" s="4">
        <f t="shared" si="22"/>
        <v>1.5838339788522945E-2</v>
      </c>
      <c r="O37" s="1">
        <v>-950.15048126700003</v>
      </c>
      <c r="P37" s="1">
        <v>-549.09364613000002</v>
      </c>
      <c r="Q37" s="1">
        <v>-401.05686037700002</v>
      </c>
      <c r="S37" s="1" t="s">
        <v>67</v>
      </c>
      <c r="T37" s="4">
        <f t="shared" si="23"/>
        <v>2.9671159200704976E-2</v>
      </c>
      <c r="U37" s="1">
        <v>-949.97678125799996</v>
      </c>
      <c r="V37" s="1">
        <v>-548.99205246899999</v>
      </c>
      <c r="W37" s="1">
        <v>-400.98477607299998</v>
      </c>
      <c r="Y37" s="1" t="s">
        <v>67</v>
      </c>
      <c r="Z37" s="4">
        <f t="shared" si="24"/>
        <v>3.0140536265284398E-2</v>
      </c>
      <c r="AA37" s="1">
        <v>-949.92459706600005</v>
      </c>
      <c r="AB37" s="1">
        <v>-548.95245067899998</v>
      </c>
      <c r="AC37" s="1">
        <v>-400.972194419</v>
      </c>
      <c r="AE37" s="1" t="s">
        <v>67</v>
      </c>
      <c r="AF37" s="4">
        <f t="shared" si="25"/>
        <v>8.0854599009973927E-3</v>
      </c>
      <c r="AG37" s="1">
        <v>-949.79458011700001</v>
      </c>
      <c r="AH37" s="1">
        <v>-548.88733344100001</v>
      </c>
      <c r="AI37" s="1">
        <v>-400.90725956099999</v>
      </c>
      <c r="AK37" s="1" t="s">
        <v>67</v>
      </c>
      <c r="AL37" s="4">
        <f t="shared" si="26"/>
        <v>3.8906844014509855E-2</v>
      </c>
      <c r="AM37" s="1">
        <v>-950.51422339700002</v>
      </c>
      <c r="AN37" s="1">
        <v>-549.297657319</v>
      </c>
      <c r="AO37" s="1">
        <v>-401.21662808000002</v>
      </c>
      <c r="AQ37" s="1" t="s">
        <v>67</v>
      </c>
      <c r="AR37" s="4">
        <f t="shared" si="27"/>
        <v>3.5030090337150058E-2</v>
      </c>
      <c r="AS37" s="1">
        <v>-950.07924994799998</v>
      </c>
      <c r="AT37" s="1">
        <v>-549.04876315199999</v>
      </c>
      <c r="AU37" s="1">
        <v>-401.03054262000001</v>
      </c>
      <c r="AW37" s="1" t="s">
        <v>67</v>
      </c>
      <c r="AX37" s="4">
        <f t="shared" si="28"/>
        <v>2.4578919634972864E-2</v>
      </c>
      <c r="AY37" s="1">
        <v>-950.66443331799996</v>
      </c>
      <c r="AZ37" s="1">
        <v>-549.384739233</v>
      </c>
      <c r="BA37" s="1">
        <v>-401.27973325400001</v>
      </c>
      <c r="BC37" s="1" t="s">
        <v>67</v>
      </c>
      <c r="BD37" s="4">
        <f t="shared" si="29"/>
        <v>4.4964820760583168E-2</v>
      </c>
      <c r="BE37" s="1">
        <v>-950.19108222499995</v>
      </c>
      <c r="BF37" s="1">
        <v>-549.11998550999999</v>
      </c>
      <c r="BG37" s="1">
        <v>-401.071168371</v>
      </c>
      <c r="BI37" s="1" t="s">
        <v>67</v>
      </c>
      <c r="BJ37" s="4">
        <f t="shared" si="30"/>
        <v>2.436054631982202E-2</v>
      </c>
      <c r="BK37" s="1">
        <v>-950.39239979000001</v>
      </c>
      <c r="BL37" s="1">
        <v>-549.22922693700002</v>
      </c>
      <c r="BM37" s="1">
        <v>-401.16321167400002</v>
      </c>
      <c r="BO37" s="1" t="s">
        <v>67</v>
      </c>
      <c r="BP37" s="4">
        <f t="shared" si="31"/>
        <v>2.6187853956665209E-2</v>
      </c>
      <c r="BQ37" s="1">
        <v>-950.34237596299999</v>
      </c>
      <c r="BR37" s="1">
        <v>-549.19501368199997</v>
      </c>
      <c r="BS37" s="1">
        <v>-401.14740401400002</v>
      </c>
      <c r="BV37" s="1" t="s">
        <v>67</v>
      </c>
      <c r="BW37" s="4">
        <f t="shared" si="32"/>
        <v>2.0147447540467794E-2</v>
      </c>
      <c r="BX37" s="1">
        <v>-950.38893284300002</v>
      </c>
      <c r="BY37" s="1">
        <v>-549.22032426600003</v>
      </c>
      <c r="BZ37" s="1">
        <v>-401.16864068400002</v>
      </c>
      <c r="CB37" s="1" t="s">
        <v>67</v>
      </c>
      <c r="CC37" s="4">
        <f t="shared" si="33"/>
        <v>2.3840968455419186E-2</v>
      </c>
      <c r="CD37" s="1">
        <v>-949.41008478599997</v>
      </c>
      <c r="CE37" s="1">
        <v>-548.66606353899999</v>
      </c>
      <c r="CF37" s="1">
        <v>-400.74405924000001</v>
      </c>
      <c r="CH37" s="1" t="s">
        <v>67</v>
      </c>
      <c r="CI37" s="4">
        <f t="shared" si="34"/>
        <v>3.190572047655172E-2</v>
      </c>
      <c r="CJ37" s="1">
        <v>-944.88540541500004</v>
      </c>
      <c r="CK37" s="1">
        <v>-546.06504003099997</v>
      </c>
      <c r="CL37" s="1">
        <v>-398.82041622899999</v>
      </c>
      <c r="CN37" s="1" t="s">
        <v>67</v>
      </c>
      <c r="CO37" s="4">
        <f t="shared" si="35"/>
        <v>2.5170661113452071E-2</v>
      </c>
      <c r="CP37" s="1">
        <v>-945.48730700099998</v>
      </c>
      <c r="CQ37" s="1">
        <v>-546.38296414800004</v>
      </c>
      <c r="CR37" s="1">
        <v>-399.10438296500001</v>
      </c>
      <c r="CT37" s="1" t="s">
        <v>67</v>
      </c>
      <c r="CU37" s="4">
        <f t="shared" si="36"/>
        <v>-9.8630060756293353E-2</v>
      </c>
      <c r="CV37" s="1">
        <v>-950.10668943300004</v>
      </c>
      <c r="CW37" s="1">
        <v>-549.06458400199995</v>
      </c>
      <c r="CX37" s="1">
        <v>-401.04194825399998</v>
      </c>
      <c r="CZ37" s="1" t="s">
        <v>67</v>
      </c>
      <c r="DA37" s="4">
        <f t="shared" si="37"/>
        <v>2.6452662983116881E-2</v>
      </c>
      <c r="DB37" s="1">
        <v>-949.46035293299997</v>
      </c>
      <c r="DC37" s="1">
        <v>-548.69161795599996</v>
      </c>
      <c r="DD37" s="1">
        <v>-400.76877713200003</v>
      </c>
      <c r="DF37" s="1" t="s">
        <v>67</v>
      </c>
      <c r="DG37" s="4">
        <f t="shared" si="38"/>
        <v>2.1866196076104075E-2</v>
      </c>
      <c r="DH37" s="1">
        <v>-950.24008106799999</v>
      </c>
      <c r="DI37" s="1">
        <v>-549.14060489300005</v>
      </c>
      <c r="DJ37" s="1">
        <v>-401.09951102100001</v>
      </c>
      <c r="DL37" s="1" t="s">
        <v>67</v>
      </c>
      <c r="DM37" s="4">
        <f t="shared" si="39"/>
        <v>-9.3613749714811262E-2</v>
      </c>
      <c r="DN37" s="1">
        <v>-950.151760889</v>
      </c>
      <c r="DO37" s="1">
        <v>-549.09437265400004</v>
      </c>
      <c r="DP37" s="1">
        <v>-401.057239052</v>
      </c>
    </row>
    <row r="38" spans="1:120" x14ac:dyDescent="0.35">
      <c r="A38" s="1" t="s">
        <v>68</v>
      </c>
      <c r="B38" s="4">
        <f t="shared" si="20"/>
        <v>-2.323407261976743</v>
      </c>
      <c r="C38" s="1">
        <v>-1046.1498036099999</v>
      </c>
      <c r="D38" s="1">
        <v>-548.69120156300005</v>
      </c>
      <c r="E38" s="1">
        <v>-497.45489946200001</v>
      </c>
      <c r="G38" s="1" t="s">
        <v>68</v>
      </c>
      <c r="H38" s="4">
        <f t="shared" si="21"/>
        <v>-2.7702624245870413</v>
      </c>
      <c r="I38" s="1">
        <v>-1045.74107639</v>
      </c>
      <c r="J38" s="1">
        <v>-548.50151023000001</v>
      </c>
      <c r="K38" s="1">
        <v>-497.23515146599999</v>
      </c>
      <c r="M38" s="1" t="s">
        <v>68</v>
      </c>
      <c r="N38" s="4">
        <f t="shared" si="22"/>
        <v>-3.1190767578724006</v>
      </c>
      <c r="O38" s="1">
        <v>-1046.01635928</v>
      </c>
      <c r="P38" s="1">
        <v>-548.65125568099995</v>
      </c>
      <c r="Q38" s="1">
        <v>-497.360133034</v>
      </c>
      <c r="S38" s="1" t="s">
        <v>68</v>
      </c>
      <c r="T38" s="4">
        <f t="shared" si="23"/>
        <v>-0.47367680112968741</v>
      </c>
      <c r="U38" s="1">
        <v>-1045.8174091200001</v>
      </c>
      <c r="V38" s="1">
        <v>-548.54585242200005</v>
      </c>
      <c r="W38" s="1">
        <v>-497.27080184599998</v>
      </c>
      <c r="Y38" s="1" t="s">
        <v>68</v>
      </c>
      <c r="Z38" s="4">
        <f t="shared" si="24"/>
        <v>-1.8194556375777888</v>
      </c>
      <c r="AA38" s="1">
        <v>-1045.7775215199999</v>
      </c>
      <c r="AB38" s="1">
        <v>-548.50212008400001</v>
      </c>
      <c r="AC38" s="1">
        <v>-497.272501949</v>
      </c>
      <c r="AE38" s="1" t="s">
        <v>68</v>
      </c>
      <c r="AF38" s="4">
        <f t="shared" si="25"/>
        <v>-2.0945087392395303</v>
      </c>
      <c r="AG38" s="1">
        <v>-1045.6175107500001</v>
      </c>
      <c r="AH38" s="1">
        <v>-548.44778346700002</v>
      </c>
      <c r="AI38" s="1">
        <v>-497.166389471</v>
      </c>
      <c r="AK38" s="1" t="s">
        <v>68</v>
      </c>
      <c r="AL38" s="4">
        <f t="shared" si="26"/>
        <v>-1.5925049042757182</v>
      </c>
      <c r="AM38" s="1">
        <v>-1046.42486523</v>
      </c>
      <c r="AN38" s="1">
        <v>-548.85132269600001</v>
      </c>
      <c r="AO38" s="1">
        <v>-497.571004716</v>
      </c>
      <c r="AQ38" s="1" t="s">
        <v>68</v>
      </c>
      <c r="AR38" s="4">
        <f t="shared" si="27"/>
        <v>-2.2810961790777906</v>
      </c>
      <c r="AS38" s="1">
        <v>-1045.9362802000001</v>
      </c>
      <c r="AT38" s="1">
        <v>-548.60309965399995</v>
      </c>
      <c r="AU38" s="1">
        <v>-497.32954538799999</v>
      </c>
      <c r="AW38" s="1" t="s">
        <v>68</v>
      </c>
      <c r="AX38" s="4">
        <f t="shared" si="28"/>
        <v>-1.9534471136789764</v>
      </c>
      <c r="AY38" s="1">
        <v>-1046.5850742</v>
      </c>
      <c r="AZ38" s="1">
        <v>-548.93962560299997</v>
      </c>
      <c r="BA38" s="1">
        <v>-497.642335581</v>
      </c>
      <c r="BC38" s="1" t="s">
        <v>68</v>
      </c>
      <c r="BD38" s="4">
        <f t="shared" si="29"/>
        <v>-1.076902938396344</v>
      </c>
      <c r="BE38" s="1">
        <v>-1046.0439961699999</v>
      </c>
      <c r="BF38" s="1">
        <v>-548.67844980799998</v>
      </c>
      <c r="BG38" s="1">
        <v>-497.36383020800002</v>
      </c>
      <c r="BI38" s="1" t="s">
        <v>68</v>
      </c>
      <c r="BJ38" s="4">
        <f t="shared" si="30"/>
        <v>-2.8475144915960739</v>
      </c>
      <c r="BK38" s="1">
        <v>-1046.29346328</v>
      </c>
      <c r="BL38" s="1">
        <v>-548.78576102</v>
      </c>
      <c r="BM38" s="1">
        <v>-497.50316445700003</v>
      </c>
      <c r="BO38" s="1" t="s">
        <v>68</v>
      </c>
      <c r="BP38" s="4">
        <f t="shared" si="31"/>
        <v>-2.1646034329280393</v>
      </c>
      <c r="BQ38" s="1">
        <v>-1046.2438534800001</v>
      </c>
      <c r="BR38" s="1">
        <v>-548.74761227600004</v>
      </c>
      <c r="BS38" s="1">
        <v>-497.492791689</v>
      </c>
      <c r="BV38" s="1" t="s">
        <v>68</v>
      </c>
      <c r="BW38" s="4">
        <f t="shared" si="32"/>
        <v>-3.2022468669550705</v>
      </c>
      <c r="BX38" s="1">
        <v>-1046.3055267899999</v>
      </c>
      <c r="BY38" s="1">
        <v>-548.77072793000002</v>
      </c>
      <c r="BZ38" s="1">
        <v>-497.52969575499998</v>
      </c>
      <c r="CB38" s="1" t="s">
        <v>68</v>
      </c>
      <c r="CC38" s="4">
        <f t="shared" si="33"/>
        <v>-2.693406316058454</v>
      </c>
      <c r="CD38" s="1">
        <v>-1045.1917422399999</v>
      </c>
      <c r="CE38" s="1">
        <v>-548.22457875199996</v>
      </c>
      <c r="CF38" s="1">
        <v>-496.96287127199997</v>
      </c>
      <c r="CH38" s="1" t="s">
        <v>68</v>
      </c>
      <c r="CI38" s="4">
        <f t="shared" si="34"/>
        <v>-1.0122788725311458</v>
      </c>
      <c r="CJ38" s="1">
        <v>-1040.1498546299999</v>
      </c>
      <c r="CK38" s="1">
        <v>-545.60754645400004</v>
      </c>
      <c r="CL38" s="1">
        <v>-494.54069500700001</v>
      </c>
      <c r="CN38" s="1" t="s">
        <v>68</v>
      </c>
      <c r="CO38" s="4">
        <f t="shared" si="35"/>
        <v>-5.0533622413899026</v>
      </c>
      <c r="CP38" s="1">
        <v>-1040.8990690999999</v>
      </c>
      <c r="CQ38" s="1">
        <v>-545.94606096899997</v>
      </c>
      <c r="CR38" s="1">
        <v>-494.94495508599999</v>
      </c>
      <c r="CT38" s="1" t="s">
        <v>68</v>
      </c>
      <c r="CU38" s="4">
        <f t="shared" si="36"/>
        <v>-4.3873933116762274</v>
      </c>
      <c r="CV38" s="1">
        <v>-1045.9713887</v>
      </c>
      <c r="CW38" s="1">
        <v>-548.61826315200005</v>
      </c>
      <c r="CX38" s="1">
        <v>-497.34613379199999</v>
      </c>
      <c r="CZ38" s="1" t="s">
        <v>68</v>
      </c>
      <c r="DA38" s="4">
        <f t="shared" si="37"/>
        <v>-2.4415076874067894</v>
      </c>
      <c r="DB38" s="1">
        <v>-1045.2558885599999</v>
      </c>
      <c r="DC38" s="1">
        <v>-548.24442461700005</v>
      </c>
      <c r="DD38" s="1">
        <v>-497.00757315300001</v>
      </c>
      <c r="DF38" s="1" t="s">
        <v>68</v>
      </c>
      <c r="DG38" s="4">
        <f t="shared" si="38"/>
        <v>-2.8947967049379448</v>
      </c>
      <c r="DH38" s="1">
        <v>-1046.12219695</v>
      </c>
      <c r="DI38" s="1">
        <v>-548.69753777699998</v>
      </c>
      <c r="DJ38" s="1">
        <v>-497.42004602100002</v>
      </c>
      <c r="DL38" s="1" t="s">
        <v>68</v>
      </c>
      <c r="DM38" s="4">
        <f t="shared" si="39"/>
        <v>-3.9263991050102449</v>
      </c>
      <c r="DN38" s="1">
        <v>-1046.0192104099999</v>
      </c>
      <c r="DO38" s="1">
        <v>-548.65192401700006</v>
      </c>
      <c r="DP38" s="1">
        <v>-497.36102927799999</v>
      </c>
    </row>
    <row r="39" spans="1:120" x14ac:dyDescent="0.35">
      <c r="A39" s="1" t="s">
        <v>69</v>
      </c>
      <c r="B39" s="4">
        <f t="shared" si="20"/>
        <v>1.3181464555252091E-2</v>
      </c>
      <c r="C39" s="1">
        <v>-1103.4123859700001</v>
      </c>
      <c r="D39" s="1">
        <v>-548.69181133500001</v>
      </c>
      <c r="E39" s="1">
        <v>-554.72059564100005</v>
      </c>
      <c r="G39" s="1" t="s">
        <v>69</v>
      </c>
      <c r="H39" s="4">
        <f t="shared" si="21"/>
        <v>5.336968357861906E-3</v>
      </c>
      <c r="I39" s="1">
        <v>-1102.9984325299999</v>
      </c>
      <c r="J39" s="1">
        <v>-548.50199705099999</v>
      </c>
      <c r="K39" s="1">
        <v>-554.49644398400005</v>
      </c>
      <c r="M39" s="1" t="s">
        <v>69</v>
      </c>
      <c r="N39" s="4">
        <f t="shared" si="22"/>
        <v>9.6950216898837888E-3</v>
      </c>
      <c r="O39" s="1">
        <v>-1103.3188471200001</v>
      </c>
      <c r="P39" s="1">
        <v>-548.65178415299999</v>
      </c>
      <c r="Q39" s="1">
        <v>-554.66707841699997</v>
      </c>
      <c r="S39" s="1" t="s">
        <v>69</v>
      </c>
      <c r="T39" s="4">
        <f t="shared" si="23"/>
        <v>1.2083950489393147E-2</v>
      </c>
      <c r="U39" s="1">
        <v>-1103.08650319</v>
      </c>
      <c r="V39" s="1">
        <v>-548.54639272300005</v>
      </c>
      <c r="W39" s="1">
        <v>-554.54012972400005</v>
      </c>
      <c r="Y39" s="1" t="s">
        <v>69</v>
      </c>
      <c r="Z39" s="4">
        <f t="shared" si="24"/>
        <v>1.3009527058411435E-2</v>
      </c>
      <c r="AA39" s="1">
        <v>-1103.0089483899999</v>
      </c>
      <c r="AB39" s="1">
        <v>-548.50274995100006</v>
      </c>
      <c r="AC39" s="1">
        <v>-554.506219171</v>
      </c>
      <c r="AE39" s="1" t="s">
        <v>69</v>
      </c>
      <c r="AF39" s="4">
        <f t="shared" si="25"/>
        <v>6.9967309822415022E-3</v>
      </c>
      <c r="AG39" s="1">
        <v>-1102.90787998</v>
      </c>
      <c r="AH39" s="1">
        <v>-548.44842266900002</v>
      </c>
      <c r="AI39" s="1">
        <v>-554.45946846100003</v>
      </c>
      <c r="AK39" s="1" t="s">
        <v>69</v>
      </c>
      <c r="AL39" s="4">
        <f t="shared" si="26"/>
        <v>1.8493332441862718E-2</v>
      </c>
      <c r="AM39" s="1">
        <v>-1103.7320721900001</v>
      </c>
      <c r="AN39" s="1">
        <v>-548.85187710900004</v>
      </c>
      <c r="AO39" s="1">
        <v>-554.88022455199996</v>
      </c>
      <c r="AQ39" s="1" t="s">
        <v>69</v>
      </c>
      <c r="AR39" s="4">
        <f t="shared" si="27"/>
        <v>1.7083946242396793E-2</v>
      </c>
      <c r="AS39" s="1">
        <v>-1103.2068810599999</v>
      </c>
      <c r="AT39" s="1">
        <v>-548.603666965</v>
      </c>
      <c r="AU39" s="1">
        <v>-554.60324132000005</v>
      </c>
      <c r="AW39" s="1" t="s">
        <v>69</v>
      </c>
      <c r="AX39" s="4">
        <f t="shared" si="28"/>
        <v>1.3256765754987214E-2</v>
      </c>
      <c r="AY39" s="1">
        <v>-1103.9090821899999</v>
      </c>
      <c r="AZ39" s="1">
        <v>-548.94022908600004</v>
      </c>
      <c r="BA39" s="1">
        <v>-554.96887422999998</v>
      </c>
      <c r="BC39" s="1" t="s">
        <v>69</v>
      </c>
      <c r="BD39" s="4">
        <f t="shared" si="29"/>
        <v>2.3089212070181987E-2</v>
      </c>
      <c r="BE39" s="1">
        <v>-1103.34940663</v>
      </c>
      <c r="BF39" s="1">
        <v>-548.67890705599996</v>
      </c>
      <c r="BG39" s="1">
        <v>-554.67053636900005</v>
      </c>
      <c r="BI39" s="1" t="s">
        <v>69</v>
      </c>
      <c r="BJ39" s="4">
        <f t="shared" si="30"/>
        <v>1.0208324525648266E-2</v>
      </c>
      <c r="BK39" s="1">
        <v>-1103.59590493</v>
      </c>
      <c r="BL39" s="1">
        <v>-548.78641720899998</v>
      </c>
      <c r="BM39" s="1">
        <v>-554.80950398899995</v>
      </c>
      <c r="BO39" s="1" t="s">
        <v>69</v>
      </c>
      <c r="BP39" s="4">
        <f t="shared" si="31"/>
        <v>1.3047805089803263E-2</v>
      </c>
      <c r="BQ39" s="1">
        <v>-1103.5284799799999</v>
      </c>
      <c r="BR39" s="1">
        <v>-548.74819476200003</v>
      </c>
      <c r="BS39" s="1">
        <v>-554.78030601099999</v>
      </c>
      <c r="BV39" s="1" t="s">
        <v>69</v>
      </c>
      <c r="BW39" s="4">
        <f t="shared" si="32"/>
        <v>1.5491327137843314E-2</v>
      </c>
      <c r="BX39" s="1">
        <v>-1103.5801673399999</v>
      </c>
      <c r="BY39" s="1">
        <v>-548.77128554900003</v>
      </c>
      <c r="BZ39" s="1">
        <v>-554.80890647800004</v>
      </c>
      <c r="CB39" s="1" t="s">
        <v>69</v>
      </c>
      <c r="CC39" s="4">
        <f t="shared" si="33"/>
        <v>1.5016929836334498E-2</v>
      </c>
      <c r="CD39" s="1">
        <v>-1102.4357200300001</v>
      </c>
      <c r="CE39" s="1">
        <v>-548.22511475700003</v>
      </c>
      <c r="CF39" s="1">
        <v>-554.21062920400004</v>
      </c>
      <c r="CH39" s="1" t="s">
        <v>69</v>
      </c>
      <c r="CI39" s="4">
        <f t="shared" si="34"/>
        <v>1.3317634032156264E-2</v>
      </c>
      <c r="CJ39" s="1">
        <v>-1097.1043410100001</v>
      </c>
      <c r="CK39" s="1">
        <v>-545.60828003500001</v>
      </c>
      <c r="CL39" s="1">
        <v>-551.49608219799995</v>
      </c>
      <c r="CN39" s="1" t="s">
        <v>69</v>
      </c>
      <c r="CO39" s="4">
        <f t="shared" si="35"/>
        <v>1.4122101335681578E-2</v>
      </c>
      <c r="CP39" s="1">
        <v>-1097.81311237</v>
      </c>
      <c r="CQ39" s="1">
        <v>-545.94660203800004</v>
      </c>
      <c r="CR39" s="1">
        <v>-551.86653283700002</v>
      </c>
      <c r="CT39" s="1" t="s">
        <v>69</v>
      </c>
      <c r="CU39" s="4">
        <f t="shared" si="36"/>
        <v>-3.3369072707042792E-2</v>
      </c>
      <c r="CV39" s="1">
        <v>-1103.24222566</v>
      </c>
      <c r="CW39" s="1">
        <v>-548.61883046299999</v>
      </c>
      <c r="CX39" s="1">
        <v>-554.62334202</v>
      </c>
      <c r="CZ39" s="1" t="s">
        <v>69</v>
      </c>
      <c r="DA39" s="4">
        <f t="shared" si="37"/>
        <v>1.3095495664152622E-2</v>
      </c>
      <c r="DB39" s="1">
        <v>-1102.4942858300001</v>
      </c>
      <c r="DC39" s="1">
        <v>-548.24504343299998</v>
      </c>
      <c r="DD39" s="1">
        <v>-554.24926326599996</v>
      </c>
      <c r="DF39" s="1" t="s">
        <v>69</v>
      </c>
      <c r="DG39" s="4">
        <f t="shared" si="38"/>
        <v>4.5004981942622637E-3</v>
      </c>
      <c r="DH39" s="1">
        <v>-1103.4209992599999</v>
      </c>
      <c r="DI39" s="1">
        <v>-548.69679303800001</v>
      </c>
      <c r="DJ39" s="1">
        <v>-554.724213394</v>
      </c>
      <c r="DL39" s="1" t="s">
        <v>69</v>
      </c>
      <c r="DM39" s="4">
        <f t="shared" si="39"/>
        <v>-3.4346104938933024E-2</v>
      </c>
      <c r="DN39" s="1">
        <v>-1103.3205111499999</v>
      </c>
      <c r="DO39" s="1">
        <v>-548.65245248899998</v>
      </c>
      <c r="DP39" s="1">
        <v>-554.66800392699997</v>
      </c>
    </row>
    <row r="40" spans="1:120" x14ac:dyDescent="0.35">
      <c r="A40" s="1" t="s">
        <v>109</v>
      </c>
      <c r="B40" s="4">
        <f t="shared" si="20"/>
        <v>-7.2259601397404422E-2</v>
      </c>
      <c r="C40" s="1">
        <v>-1103.4107652099999</v>
      </c>
      <c r="D40" s="1">
        <v>-548.69184543899996</v>
      </c>
      <c r="E40" s="1">
        <v>-554.71880461800004</v>
      </c>
      <c r="G40" s="1" t="s">
        <v>109</v>
      </c>
      <c r="H40" s="4">
        <f t="shared" si="21"/>
        <v>-0.12704118075890733</v>
      </c>
      <c r="I40" s="1">
        <v>-1102.99692678</v>
      </c>
      <c r="J40" s="1">
        <v>-548.50208221399998</v>
      </c>
      <c r="K40" s="1">
        <v>-554.49464211300005</v>
      </c>
      <c r="M40" s="1" t="s">
        <v>109</v>
      </c>
      <c r="N40" s="4">
        <f t="shared" si="22"/>
        <v>-9.1598189185639625E-2</v>
      </c>
      <c r="O40" s="1">
        <v>-1103.31711021</v>
      </c>
      <c r="P40" s="1">
        <v>-548.65183448100004</v>
      </c>
      <c r="Q40" s="1">
        <v>-554.66512975800003</v>
      </c>
      <c r="S40" s="1" t="s">
        <v>109</v>
      </c>
      <c r="T40" s="4">
        <f t="shared" si="23"/>
        <v>5.8027685990458051E-2</v>
      </c>
      <c r="U40" s="1">
        <v>-1103.0849906999999</v>
      </c>
      <c r="V40" s="1">
        <v>-548.54648974099996</v>
      </c>
      <c r="W40" s="1">
        <v>-554.53859343199997</v>
      </c>
      <c r="Y40" s="1" t="s">
        <v>109</v>
      </c>
      <c r="Z40" s="4">
        <f t="shared" si="24"/>
        <v>8.3421112475400606E-3</v>
      </c>
      <c r="AA40" s="1">
        <v>-1103.00758636</v>
      </c>
      <c r="AB40" s="1">
        <v>-548.50279785099997</v>
      </c>
      <c r="AC40" s="1">
        <v>-554.50480180299996</v>
      </c>
      <c r="AE40" s="1" t="s">
        <v>109</v>
      </c>
      <c r="AF40" s="4">
        <f t="shared" si="25"/>
        <v>-3.3468219229622377E-2</v>
      </c>
      <c r="AG40" s="1">
        <v>-1102.90606703</v>
      </c>
      <c r="AH40" s="1">
        <v>-548.44847997199997</v>
      </c>
      <c r="AI40" s="1">
        <v>-554.45753372299998</v>
      </c>
      <c r="AK40" s="1" t="s">
        <v>109</v>
      </c>
      <c r="AL40" s="4">
        <f t="shared" si="26"/>
        <v>5.5112276795043671E-2</v>
      </c>
      <c r="AM40" s="1">
        <v>-1103.7306354100001</v>
      </c>
      <c r="AN40" s="1">
        <v>-548.85193698399996</v>
      </c>
      <c r="AO40" s="1">
        <v>-554.87878625300004</v>
      </c>
      <c r="AQ40" s="1" t="s">
        <v>109</v>
      </c>
      <c r="AR40" s="4">
        <f t="shared" si="27"/>
        <v>2.8391039839631673E-2</v>
      </c>
      <c r="AS40" s="1">
        <v>-1103.2054990399999</v>
      </c>
      <c r="AT40" s="1">
        <v>-548.603728058</v>
      </c>
      <c r="AU40" s="1">
        <v>-554.60181622599998</v>
      </c>
      <c r="AW40" s="1" t="s">
        <v>109</v>
      </c>
      <c r="AX40" s="4">
        <f t="shared" si="28"/>
        <v>-3.0228387700645159E-2</v>
      </c>
      <c r="AY40" s="1">
        <v>-1103.9077964600001</v>
      </c>
      <c r="AZ40" s="1">
        <v>-548.94026539599997</v>
      </c>
      <c r="BA40" s="1">
        <v>-554.96748289200002</v>
      </c>
      <c r="BC40" s="1" t="s">
        <v>109</v>
      </c>
      <c r="BD40" s="4">
        <f t="shared" si="29"/>
        <v>9.2130317249998317E-2</v>
      </c>
      <c r="BE40" s="1">
        <v>-1103.34806157</v>
      </c>
      <c r="BF40" s="1">
        <v>-548.67898764300003</v>
      </c>
      <c r="BG40" s="1">
        <v>-554.66922074599995</v>
      </c>
      <c r="BI40" s="1" t="s">
        <v>109</v>
      </c>
      <c r="BJ40" s="4">
        <f t="shared" si="30"/>
        <v>-3.0828914290557636E-2</v>
      </c>
      <c r="BK40" s="1">
        <v>-1103.5947426800001</v>
      </c>
      <c r="BL40" s="1">
        <v>-548.78648393000003</v>
      </c>
      <c r="BM40" s="1">
        <v>-554.80820962099995</v>
      </c>
      <c r="BO40" s="1" t="s">
        <v>109</v>
      </c>
      <c r="BP40" s="4">
        <f t="shared" si="31"/>
        <v>-2.1895688924723062E-2</v>
      </c>
      <c r="BQ40" s="1">
        <v>-1103.5268872199999</v>
      </c>
      <c r="BR40" s="1">
        <v>-548.74824011600003</v>
      </c>
      <c r="BS40" s="1">
        <v>-554.778612211</v>
      </c>
      <c r="BV40" s="1" t="s">
        <v>109</v>
      </c>
      <c r="BW40" s="4">
        <f t="shared" si="32"/>
        <v>-0.13630886857546567</v>
      </c>
      <c r="BX40" s="1">
        <v>-1103.5780761399999</v>
      </c>
      <c r="BY40" s="1">
        <v>-548.771325488</v>
      </c>
      <c r="BZ40" s="1">
        <v>-554.80653342999994</v>
      </c>
      <c r="CB40" s="1" t="s">
        <v>109</v>
      </c>
      <c r="CC40" s="4">
        <f t="shared" si="33"/>
        <v>-3.6168392588535311E-2</v>
      </c>
      <c r="CD40" s="1">
        <v>-1102.43447846</v>
      </c>
      <c r="CE40" s="1">
        <v>-548.22516892600004</v>
      </c>
      <c r="CF40" s="1">
        <v>-554.20925189599996</v>
      </c>
      <c r="CH40" s="1" t="s">
        <v>109</v>
      </c>
      <c r="CI40" s="4">
        <f t="shared" si="34"/>
        <v>9.0555896370552204E-3</v>
      </c>
      <c r="CJ40" s="1">
        <v>-1097.1022137299999</v>
      </c>
      <c r="CK40" s="1">
        <v>-545.60830307799995</v>
      </c>
      <c r="CL40" s="1">
        <v>-551.49392508300002</v>
      </c>
      <c r="CN40" s="1" t="s">
        <v>109</v>
      </c>
      <c r="CO40" s="4">
        <f t="shared" si="35"/>
        <v>-4.523778743127406E-2</v>
      </c>
      <c r="CP40" s="1">
        <v>-1097.8124902100001</v>
      </c>
      <c r="CQ40" s="1">
        <v>-545.94665693100001</v>
      </c>
      <c r="CR40" s="1">
        <v>-551.86576118799996</v>
      </c>
      <c r="CT40" s="1" t="s">
        <v>109</v>
      </c>
      <c r="CU40" s="4">
        <f t="shared" si="36"/>
        <v>-0.29993197073322936</v>
      </c>
      <c r="CV40" s="1">
        <v>-1103.24057915</v>
      </c>
      <c r="CW40" s="1">
        <v>-548.618891555</v>
      </c>
      <c r="CX40" s="1">
        <v>-554.62120962300003</v>
      </c>
      <c r="CZ40" s="1" t="s">
        <v>109</v>
      </c>
      <c r="DA40" s="4">
        <f t="shared" si="37"/>
        <v>-2.132340032038104E-2</v>
      </c>
      <c r="DB40" s="1">
        <v>-1102.49285637</v>
      </c>
      <c r="DC40" s="1">
        <v>-548.24508143900005</v>
      </c>
      <c r="DD40" s="1">
        <v>-554.24774094999998</v>
      </c>
      <c r="DF40" s="1" t="s">
        <v>109</v>
      </c>
      <c r="DG40" s="4">
        <f t="shared" si="38"/>
        <v>-1.423191540694637E-2</v>
      </c>
      <c r="DH40" s="1">
        <v>-1103.4191690499999</v>
      </c>
      <c r="DI40" s="1">
        <v>-548.69677144900004</v>
      </c>
      <c r="DJ40" s="1">
        <v>-554.72237492099998</v>
      </c>
      <c r="DL40" s="1" t="s">
        <v>109</v>
      </c>
      <c r="DM40" s="4">
        <f t="shared" si="39"/>
        <v>-0.34178748191596497</v>
      </c>
      <c r="DN40" s="1">
        <v>-1103.31903444</v>
      </c>
      <c r="DO40" s="1">
        <v>-548.65250281800002</v>
      </c>
      <c r="DP40" s="1">
        <v>-554.66598694899994</v>
      </c>
    </row>
    <row r="41" spans="1:120" x14ac:dyDescent="0.35">
      <c r="A41" s="1" t="s">
        <v>71</v>
      </c>
      <c r="B41" s="4">
        <f t="shared" si="20"/>
        <v>1.5273336500990804</v>
      </c>
      <c r="C41" s="1">
        <v>-1103.40938577</v>
      </c>
      <c r="D41" s="1">
        <v>-548.69205393699997</v>
      </c>
      <c r="E41" s="1">
        <v>-554.71976579399995</v>
      </c>
      <c r="G41" s="1" t="s">
        <v>71</v>
      </c>
      <c r="H41" s="4">
        <f t="shared" si="21"/>
        <v>-6.3485136753005239E-3</v>
      </c>
      <c r="I41" s="1">
        <v>-1102.9991382200001</v>
      </c>
      <c r="J41" s="1">
        <v>-548.50237042100002</v>
      </c>
      <c r="K41" s="1">
        <v>-554.49675768199995</v>
      </c>
      <c r="M41" s="1" t="s">
        <v>71</v>
      </c>
      <c r="N41" s="4">
        <f t="shared" si="22"/>
        <v>-0.2009454847119593</v>
      </c>
      <c r="O41" s="1">
        <v>-1103.3185772500001</v>
      </c>
      <c r="P41" s="1">
        <v>-548.65204785599997</v>
      </c>
      <c r="Q41" s="1">
        <v>-554.66620916700003</v>
      </c>
      <c r="S41" s="1" t="s">
        <v>71</v>
      </c>
      <c r="T41" s="4">
        <f t="shared" si="23"/>
        <v>1.7749244260045278</v>
      </c>
      <c r="U41" s="1">
        <v>-1103.0831628799999</v>
      </c>
      <c r="V41" s="1">
        <v>-548.54673556299997</v>
      </c>
      <c r="W41" s="1">
        <v>-554.53925583900002</v>
      </c>
      <c r="Y41" s="1" t="s">
        <v>71</v>
      </c>
      <c r="Z41" s="4">
        <f t="shared" si="24"/>
        <v>1.3870513912994609</v>
      </c>
      <c r="AA41" s="1">
        <v>-1103.00637267</v>
      </c>
      <c r="AB41" s="1">
        <v>-548.50302927999996</v>
      </c>
      <c r="AC41" s="1">
        <v>-554.50555379699995</v>
      </c>
      <c r="AE41" s="1" t="s">
        <v>71</v>
      </c>
      <c r="AF41" s="4">
        <f t="shared" si="25"/>
        <v>0.40516594139862888</v>
      </c>
      <c r="AG41" s="1">
        <v>-1102.90697559</v>
      </c>
      <c r="AH41" s="1">
        <v>-548.44863150399999</v>
      </c>
      <c r="AI41" s="1">
        <v>-554.45898975900002</v>
      </c>
      <c r="AK41" s="1" t="s">
        <v>71</v>
      </c>
      <c r="AL41" s="4">
        <f t="shared" si="26"/>
        <v>1.8212346270304094</v>
      </c>
      <c r="AM41" s="1">
        <v>-1103.72857466</v>
      </c>
      <c r="AN41" s="1">
        <v>-548.85218680599996</v>
      </c>
      <c r="AO41" s="1">
        <v>-554.87929017600004</v>
      </c>
      <c r="AQ41" s="1" t="s">
        <v>71</v>
      </c>
      <c r="AR41" s="4">
        <f t="shared" si="27"/>
        <v>1.0956108792075141</v>
      </c>
      <c r="AS41" s="1">
        <v>-1103.2047218299999</v>
      </c>
      <c r="AT41" s="1">
        <v>-548.60397879899995</v>
      </c>
      <c r="AU41" s="1">
        <v>-554.60248899800001</v>
      </c>
      <c r="AW41" s="1" t="s">
        <v>71</v>
      </c>
      <c r="AX41" s="4">
        <f t="shared" si="28"/>
        <v>1.4975332239886432</v>
      </c>
      <c r="AY41" s="1">
        <v>-1103.9062844</v>
      </c>
      <c r="AZ41" s="1">
        <v>-548.94048534800004</v>
      </c>
      <c r="BA41" s="1">
        <v>-554.96818552299999</v>
      </c>
      <c r="BC41" s="1" t="s">
        <v>71</v>
      </c>
      <c r="BD41" s="4">
        <f t="shared" si="29"/>
        <v>2.4160891602009071</v>
      </c>
      <c r="BE41" s="1">
        <v>-1103.34498474</v>
      </c>
      <c r="BF41" s="1">
        <v>-548.679314697</v>
      </c>
      <c r="BG41" s="1">
        <v>-554.669520326</v>
      </c>
      <c r="BI41" s="1" t="s">
        <v>71</v>
      </c>
      <c r="BJ41" s="4">
        <f t="shared" si="30"/>
        <v>-5.2461049158886906E-2</v>
      </c>
      <c r="BK41" s="1">
        <v>-1103.59714143</v>
      </c>
      <c r="BL41" s="1">
        <v>-548.78664254900002</v>
      </c>
      <c r="BM41" s="1">
        <v>-554.81041527900004</v>
      </c>
      <c r="BO41" s="1" t="s">
        <v>71</v>
      </c>
      <c r="BP41" s="4">
        <f t="shared" si="31"/>
        <v>1.20753974869603</v>
      </c>
      <c r="BQ41" s="1">
        <v>-1103.5259317499999</v>
      </c>
      <c r="BR41" s="1">
        <v>-548.74846141499995</v>
      </c>
      <c r="BS41" s="1">
        <v>-554.77939467199997</v>
      </c>
      <c r="BV41" s="1" t="s">
        <v>71</v>
      </c>
      <c r="BW41" s="4">
        <f t="shared" si="32"/>
        <v>1.1743338285170737</v>
      </c>
      <c r="BX41" s="1">
        <v>-1103.5774164699999</v>
      </c>
      <c r="BY41" s="1">
        <v>-548.77155662999996</v>
      </c>
      <c r="BZ41" s="1">
        <v>-554.80773125999997</v>
      </c>
      <c r="CB41" s="1" t="s">
        <v>71</v>
      </c>
      <c r="CC41" s="4">
        <f t="shared" si="33"/>
        <v>0.76502632434329376</v>
      </c>
      <c r="CD41" s="1">
        <v>-1102.4345328100001</v>
      </c>
      <c r="CE41" s="1">
        <v>-548.22541802299997</v>
      </c>
      <c r="CF41" s="1">
        <v>-554.210333934</v>
      </c>
      <c r="CH41" s="1" t="s">
        <v>71</v>
      </c>
      <c r="CI41" s="4">
        <f t="shared" si="34"/>
        <v>2.7714321022313069</v>
      </c>
      <c r="CJ41" s="1">
        <v>-1097.0977707100001</v>
      </c>
      <c r="CK41" s="1">
        <v>-545.608449382</v>
      </c>
      <c r="CL41" s="1">
        <v>-551.49373788599996</v>
      </c>
      <c r="CN41" s="1" t="s">
        <v>71</v>
      </c>
      <c r="CO41" s="4">
        <f t="shared" si="35"/>
        <v>-2.0626789473228984</v>
      </c>
      <c r="CP41" s="1">
        <v>-1097.81877371</v>
      </c>
      <c r="CQ41" s="1">
        <v>-545.94688651299998</v>
      </c>
      <c r="CR41" s="1">
        <v>-551.868600109</v>
      </c>
      <c r="CT41" s="1" t="s">
        <v>71</v>
      </c>
      <c r="CU41" s="4">
        <f t="shared" si="36"/>
        <v>-1.0651810609473906</v>
      </c>
      <c r="CV41" s="1">
        <v>-1103.24316931</v>
      </c>
      <c r="CW41" s="1">
        <v>-548.61914229700005</v>
      </c>
      <c r="CX41" s="1">
        <v>-554.62232953900002</v>
      </c>
      <c r="CZ41" s="1" t="s">
        <v>71</v>
      </c>
      <c r="DA41" s="4">
        <f t="shared" si="37"/>
        <v>0.85348131858242005</v>
      </c>
      <c r="DB41" s="1">
        <v>-1102.4927748099999</v>
      </c>
      <c r="DC41" s="1">
        <v>-548.24527159499996</v>
      </c>
      <c r="DD41" s="1">
        <v>-554.24886332400001</v>
      </c>
      <c r="DF41" s="1" t="s">
        <v>71</v>
      </c>
      <c r="DG41" s="4">
        <f t="shared" si="38"/>
        <v>-0.13686860712253099</v>
      </c>
      <c r="DH41" s="1">
        <v>-1103.4224099200001</v>
      </c>
      <c r="DI41" s="1">
        <v>-548.69730941600005</v>
      </c>
      <c r="DJ41" s="1">
        <v>-554.72488238999995</v>
      </c>
      <c r="DL41" s="1" t="s">
        <v>71</v>
      </c>
      <c r="DM41" s="4">
        <f t="shared" si="39"/>
        <v>-0.82218553731007782</v>
      </c>
      <c r="DN41" s="1">
        <v>-1103.32113155</v>
      </c>
      <c r="DO41" s="1">
        <v>-548.65271619199996</v>
      </c>
      <c r="DP41" s="1">
        <v>-554.66710512199995</v>
      </c>
    </row>
    <row r="42" spans="1:120" x14ac:dyDescent="0.35">
      <c r="A42" s="1" t="s">
        <v>72</v>
      </c>
      <c r="B42" s="4">
        <f t="shared" si="20"/>
        <v>-2.4351717241097934</v>
      </c>
      <c r="C42" s="1">
        <v>-949.80688366499999</v>
      </c>
      <c r="D42" s="1">
        <v>-548.69125310799996</v>
      </c>
      <c r="E42" s="1">
        <v>-401.11174986399999</v>
      </c>
      <c r="G42" s="1" t="s">
        <v>72</v>
      </c>
      <c r="H42" s="4">
        <f t="shared" si="21"/>
        <v>-5.8551298745716167</v>
      </c>
      <c r="I42" s="1">
        <v>-949.46928282700003</v>
      </c>
      <c r="J42" s="1">
        <v>-548.50174417599999</v>
      </c>
      <c r="K42" s="1">
        <v>-400.95820790800002</v>
      </c>
      <c r="M42" s="1" t="s">
        <v>72</v>
      </c>
      <c r="N42" s="4">
        <f t="shared" si="22"/>
        <v>-6.1285709042189973</v>
      </c>
      <c r="O42" s="1">
        <v>-949.717936076</v>
      </c>
      <c r="P42" s="1">
        <v>-548.65126891900002</v>
      </c>
      <c r="Q42" s="1">
        <v>-401.05690065800002</v>
      </c>
      <c r="S42" s="1" t="s">
        <v>72</v>
      </c>
      <c r="T42" s="4">
        <f t="shared" si="23"/>
        <v>-2.8754700398824715</v>
      </c>
      <c r="U42" s="1">
        <v>-949.53555852900001</v>
      </c>
      <c r="V42" s="1">
        <v>-548.54605205999997</v>
      </c>
      <c r="W42" s="1">
        <v>-400.984924116</v>
      </c>
      <c r="Y42" s="1" t="s">
        <v>72</v>
      </c>
      <c r="Z42" s="4">
        <f t="shared" si="24"/>
        <v>-3.323956099628715</v>
      </c>
      <c r="AA42" s="1">
        <v>-949.47962917400002</v>
      </c>
      <c r="AB42" s="1">
        <v>-548.50218816999995</v>
      </c>
      <c r="AC42" s="1">
        <v>-400.97214394299999</v>
      </c>
      <c r="AE42" s="1" t="s">
        <v>72</v>
      </c>
      <c r="AF42" s="4">
        <f t="shared" si="25"/>
        <v>-4.1524876403529491</v>
      </c>
      <c r="AG42" s="1">
        <v>-949.36158235599999</v>
      </c>
      <c r="AH42" s="1">
        <v>-548.44786668100005</v>
      </c>
      <c r="AI42" s="1">
        <v>-400.907098265</v>
      </c>
      <c r="AK42" s="1" t="s">
        <v>72</v>
      </c>
      <c r="AL42" s="4">
        <f t="shared" si="26"/>
        <v>-2.3158645979028081</v>
      </c>
      <c r="AM42" s="1">
        <v>-950.07182659800003</v>
      </c>
      <c r="AN42" s="1">
        <v>-548.85142115099995</v>
      </c>
      <c r="AO42" s="1">
        <v>-401.21671488200002</v>
      </c>
      <c r="AQ42" s="1" t="s">
        <v>72</v>
      </c>
      <c r="AR42" s="4">
        <f t="shared" si="27"/>
        <v>-3.8158105958711261</v>
      </c>
      <c r="AS42" s="1">
        <v>-949.63987562700004</v>
      </c>
      <c r="AT42" s="1">
        <v>-548.60319073300002</v>
      </c>
      <c r="AU42" s="1">
        <v>-401.03060401300002</v>
      </c>
      <c r="AW42" s="1" t="s">
        <v>72</v>
      </c>
      <c r="AX42" s="4">
        <f t="shared" si="28"/>
        <v>-3.0349917398407369</v>
      </c>
      <c r="AY42" s="1">
        <v>-950.22422938499994</v>
      </c>
      <c r="AZ42" s="1">
        <v>-548.93969207800001</v>
      </c>
      <c r="BA42" s="1">
        <v>-401.27970074000001</v>
      </c>
      <c r="BC42" s="1" t="s">
        <v>72</v>
      </c>
      <c r="BD42" s="4">
        <f t="shared" si="29"/>
        <v>-1.2168388119768081</v>
      </c>
      <c r="BE42" s="1">
        <v>-949.75204086600002</v>
      </c>
      <c r="BF42" s="1">
        <v>-548.67864546500005</v>
      </c>
      <c r="BG42" s="1">
        <v>-401.07145624499998</v>
      </c>
      <c r="BI42" s="1" t="s">
        <v>72</v>
      </c>
      <c r="BJ42" s="4">
        <f t="shared" si="30"/>
        <v>-6.0570498815040104</v>
      </c>
      <c r="BK42" s="1">
        <v>-949.958731607</v>
      </c>
      <c r="BL42" s="1">
        <v>-548.78594130399995</v>
      </c>
      <c r="BM42" s="1">
        <v>-401.16313778</v>
      </c>
      <c r="BO42" s="1" t="s">
        <v>72</v>
      </c>
      <c r="BP42" s="4">
        <f t="shared" si="31"/>
        <v>-3.5597547168370451</v>
      </c>
      <c r="BQ42" s="1">
        <v>-949.90075771199997</v>
      </c>
      <c r="BR42" s="1">
        <v>-548.74768071000005</v>
      </c>
      <c r="BS42" s="1">
        <v>-401.14740417199999</v>
      </c>
      <c r="BV42" s="1" t="s">
        <v>72</v>
      </c>
      <c r="BW42" s="4">
        <f t="shared" si="32"/>
        <v>-1.7613702207531414</v>
      </c>
      <c r="BX42" s="1">
        <v>-949.94214621699996</v>
      </c>
      <c r="BY42" s="1">
        <v>-548.77068709499997</v>
      </c>
      <c r="BZ42" s="1">
        <v>-401.1686522</v>
      </c>
      <c r="CB42" s="1" t="s">
        <v>72</v>
      </c>
      <c r="CC42" s="4">
        <f t="shared" si="33"/>
        <v>-4.1824524740328703</v>
      </c>
      <c r="CD42" s="1">
        <v>-948.97545626700003</v>
      </c>
      <c r="CE42" s="1">
        <v>-548.22464269600005</v>
      </c>
      <c r="CF42" s="1">
        <v>-400.74414840899999</v>
      </c>
      <c r="CH42" s="1" t="s">
        <v>72</v>
      </c>
      <c r="CI42" s="4">
        <f t="shared" si="34"/>
        <v>0.32771432633870934</v>
      </c>
      <c r="CJ42" s="1">
        <v>-944.42712872000004</v>
      </c>
      <c r="CK42" s="1">
        <v>-545.60747291300004</v>
      </c>
      <c r="CL42" s="1">
        <v>-398.82017805300001</v>
      </c>
      <c r="CN42" s="1" t="s">
        <v>72</v>
      </c>
      <c r="CO42" s="4">
        <f t="shared" si="35"/>
        <v>-10.648988699846013</v>
      </c>
      <c r="CP42" s="1">
        <v>-945.06751804600003</v>
      </c>
      <c r="CQ42" s="1">
        <v>-545.94611746099997</v>
      </c>
      <c r="CR42" s="1">
        <v>-399.104430342</v>
      </c>
      <c r="CT42" s="1" t="s">
        <v>72</v>
      </c>
      <c r="CU42" s="4">
        <f t="shared" si="36"/>
        <v>-7.4756580980850824</v>
      </c>
      <c r="CV42" s="1">
        <v>-949.67227709700001</v>
      </c>
      <c r="CW42" s="1">
        <v>-548.61835423100001</v>
      </c>
      <c r="CX42" s="1">
        <v>-401.04200964699999</v>
      </c>
      <c r="CZ42" s="1" t="s">
        <v>72</v>
      </c>
      <c r="DA42" s="4">
        <f t="shared" si="37"/>
        <v>-4.1644103208941869</v>
      </c>
      <c r="DB42" s="1">
        <v>-949.01975092299995</v>
      </c>
      <c r="DC42" s="1">
        <v>-548.24441759599995</v>
      </c>
      <c r="DD42" s="1">
        <v>-400.768696917</v>
      </c>
      <c r="DF42" s="1" t="s">
        <v>72</v>
      </c>
      <c r="DG42" s="4">
        <f t="shared" si="38"/>
        <v>-6.8264568497104614</v>
      </c>
      <c r="DH42" s="1">
        <v>-949.80703293900001</v>
      </c>
      <c r="DI42" s="1">
        <v>-548.69633839699998</v>
      </c>
      <c r="DJ42" s="1">
        <v>-401.09981589099999</v>
      </c>
      <c r="DL42" s="1" t="s">
        <v>72</v>
      </c>
      <c r="DM42" s="4">
        <f t="shared" si="39"/>
        <v>-6.9243571168244316</v>
      </c>
      <c r="DN42" s="1">
        <v>-949.720251254</v>
      </c>
      <c r="DO42" s="1">
        <v>-548.651937256</v>
      </c>
      <c r="DP42" s="1">
        <v>-401.057279333</v>
      </c>
    </row>
    <row r="43" spans="1:120" x14ac:dyDescent="0.35">
      <c r="A43" s="1" t="s">
        <v>73</v>
      </c>
      <c r="B43" s="4">
        <f t="shared" si="20"/>
        <v>-1.1165904026080455E-2</v>
      </c>
      <c r="C43" s="1">
        <v>-1052.17583466</v>
      </c>
      <c r="D43" s="1">
        <v>-497.45521755800002</v>
      </c>
      <c r="E43" s="1">
        <v>-554.72059930800003</v>
      </c>
      <c r="G43" s="1" t="s">
        <v>73</v>
      </c>
      <c r="H43" s="4">
        <f t="shared" si="21"/>
        <v>-1.6111306387874266E-2</v>
      </c>
      <c r="I43" s="1">
        <v>-1051.7317832399999</v>
      </c>
      <c r="J43" s="1">
        <v>-497.23529256900002</v>
      </c>
      <c r="K43" s="1">
        <v>-554.49646499599999</v>
      </c>
      <c r="M43" s="1" t="s">
        <v>73</v>
      </c>
      <c r="N43" s="4">
        <f t="shared" si="22"/>
        <v>-1.2185607023428077E-2</v>
      </c>
      <c r="O43" s="1">
        <v>-1052.0274592200001</v>
      </c>
      <c r="P43" s="1">
        <v>-497.36036758300003</v>
      </c>
      <c r="Q43" s="1">
        <v>-554.66707221800004</v>
      </c>
      <c r="S43" s="1" t="s">
        <v>73</v>
      </c>
      <c r="T43" s="4">
        <f t="shared" si="23"/>
        <v>-1.150224912807488E-2</v>
      </c>
      <c r="U43" s="1">
        <v>-1051.81108866</v>
      </c>
      <c r="V43" s="1">
        <v>-497.27093909600001</v>
      </c>
      <c r="W43" s="1">
        <v>-554.540131234</v>
      </c>
      <c r="Y43" s="1" t="s">
        <v>73</v>
      </c>
      <c r="Z43" s="4">
        <f t="shared" si="24"/>
        <v>-1.0469996002110975E-2</v>
      </c>
      <c r="AA43" s="1">
        <v>-1051.77902356</v>
      </c>
      <c r="AB43" s="1">
        <v>-497.272791283</v>
      </c>
      <c r="AC43" s="1">
        <v>-554.50621559199999</v>
      </c>
      <c r="AE43" s="1" t="s">
        <v>73</v>
      </c>
      <c r="AF43" s="4">
        <f t="shared" si="25"/>
        <v>-1.716991506215669E-2</v>
      </c>
      <c r="AG43" s="1">
        <v>-1051.6262068200001</v>
      </c>
      <c r="AH43" s="1">
        <v>-497.16670686200001</v>
      </c>
      <c r="AI43" s="1">
        <v>-554.45947259599996</v>
      </c>
      <c r="AK43" s="1" t="s">
        <v>73</v>
      </c>
      <c r="AL43" s="4">
        <f t="shared" si="26"/>
        <v>-7.9587029313809687E-3</v>
      </c>
      <c r="AM43" s="1">
        <v>-1052.45146933</v>
      </c>
      <c r="AN43" s="1">
        <v>-497.57122565200001</v>
      </c>
      <c r="AO43" s="1">
        <v>-554.88023099500003</v>
      </c>
      <c r="AQ43" s="1" t="s">
        <v>73</v>
      </c>
      <c r="AR43" s="4">
        <f t="shared" si="27"/>
        <v>-8.8422363091452787E-3</v>
      </c>
      <c r="AS43" s="1">
        <v>-1051.9330328799999</v>
      </c>
      <c r="AT43" s="1">
        <v>-497.32977190600002</v>
      </c>
      <c r="AU43" s="1">
        <v>-554.603246883</v>
      </c>
      <c r="AW43" s="1" t="s">
        <v>73</v>
      </c>
      <c r="AX43" s="4">
        <f t="shared" si="28"/>
        <v>-1.0449915839128665E-2</v>
      </c>
      <c r="AY43" s="1">
        <v>-1052.6115305200001</v>
      </c>
      <c r="AZ43" s="1">
        <v>-497.64263953699998</v>
      </c>
      <c r="BA43" s="1">
        <v>-554.96887432999995</v>
      </c>
      <c r="BC43" s="1" t="s">
        <v>73</v>
      </c>
      <c r="BD43" s="4">
        <f t="shared" si="29"/>
        <v>-5.5107884346336389E-3</v>
      </c>
      <c r="BE43" s="1">
        <v>-1052.03450518</v>
      </c>
      <c r="BF43" s="1">
        <v>-497.36394939100001</v>
      </c>
      <c r="BG43" s="1">
        <v>-554.67054700699998</v>
      </c>
      <c r="BI43" s="1" t="s">
        <v>73</v>
      </c>
      <c r="BJ43" s="4">
        <f t="shared" si="30"/>
        <v>-1.183796672720547E-2</v>
      </c>
      <c r="BK43" s="1">
        <v>-1052.31295548</v>
      </c>
      <c r="BL43" s="1">
        <v>-497.50343457299999</v>
      </c>
      <c r="BM43" s="1">
        <v>-554.80950204199996</v>
      </c>
      <c r="BO43" s="1" t="s">
        <v>73</v>
      </c>
      <c r="BP43" s="4">
        <f t="shared" si="31"/>
        <v>-1.0787515804171619E-2</v>
      </c>
      <c r="BQ43" s="1">
        <v>-1052.2733928</v>
      </c>
      <c r="BR43" s="1">
        <v>-497.49306816299998</v>
      </c>
      <c r="BS43" s="1">
        <v>-554.78030744600005</v>
      </c>
      <c r="BV43" s="1" t="s">
        <v>73</v>
      </c>
      <c r="BW43" s="4">
        <f t="shared" si="32"/>
        <v>-1.0704056995867062E-2</v>
      </c>
      <c r="BX43" s="1">
        <v>-1052.33893825</v>
      </c>
      <c r="BY43" s="1">
        <v>-497.530009732</v>
      </c>
      <c r="BZ43" s="1">
        <v>-554.80891145999999</v>
      </c>
      <c r="CB43" s="1" t="s">
        <v>73</v>
      </c>
      <c r="CC43" s="4">
        <f t="shared" si="33"/>
        <v>-1.0367084391008802E-2</v>
      </c>
      <c r="CD43" s="1">
        <v>-1051.1737693499999</v>
      </c>
      <c r="CE43" s="1">
        <v>-496.96312067999997</v>
      </c>
      <c r="CF43" s="1">
        <v>-554.21063214900005</v>
      </c>
      <c r="CH43" s="1" t="s">
        <v>73</v>
      </c>
      <c r="CI43" s="4">
        <f t="shared" si="34"/>
        <v>-1.2828176661915392E-2</v>
      </c>
      <c r="CJ43" s="1">
        <v>-1046.03718549</v>
      </c>
      <c r="CK43" s="1">
        <v>-494.54108314400003</v>
      </c>
      <c r="CL43" s="1">
        <v>-551.496081903</v>
      </c>
      <c r="CN43" s="1" t="s">
        <v>73</v>
      </c>
      <c r="CO43" s="4">
        <f t="shared" si="35"/>
        <v>-9.9654784204589071E-3</v>
      </c>
      <c r="CP43" s="1">
        <v>-1046.81176736</v>
      </c>
      <c r="CQ43" s="1">
        <v>-494.94521852899999</v>
      </c>
      <c r="CR43" s="1">
        <v>-551.86653294999996</v>
      </c>
      <c r="CT43" s="1" t="s">
        <v>73</v>
      </c>
      <c r="CU43" s="4">
        <f t="shared" si="36"/>
        <v>-6.123676966508862E-2</v>
      </c>
      <c r="CV43" s="1">
        <v>-1051.9698054800001</v>
      </c>
      <c r="CW43" s="1">
        <v>-497.34636031100001</v>
      </c>
      <c r="CX43" s="1">
        <v>-554.62334758199995</v>
      </c>
      <c r="CZ43" s="1" t="s">
        <v>73</v>
      </c>
      <c r="DA43" s="4">
        <f t="shared" si="37"/>
        <v>-1.1102525666116492E-2</v>
      </c>
      <c r="DB43" s="1">
        <v>-1051.2571832900001</v>
      </c>
      <c r="DC43" s="1">
        <v>-497.007903387</v>
      </c>
      <c r="DD43" s="1">
        <v>-554.24926220999998</v>
      </c>
      <c r="DF43" s="1" t="s">
        <v>73</v>
      </c>
      <c r="DG43" s="4">
        <f t="shared" si="38"/>
        <v>-1.209336303235068E-2</v>
      </c>
      <c r="DH43" s="1">
        <v>-1052.1447602999999</v>
      </c>
      <c r="DI43" s="1">
        <v>-497.420533621</v>
      </c>
      <c r="DJ43" s="1">
        <v>-554.72420740699999</v>
      </c>
      <c r="DL43" s="1" t="s">
        <v>73</v>
      </c>
      <c r="DM43" s="4">
        <f t="shared" si="39"/>
        <v>-5.7533836028830762E-2</v>
      </c>
      <c r="DN43" s="1">
        <v>-1052.0293532400001</v>
      </c>
      <c r="DO43" s="1">
        <v>-497.36126382700002</v>
      </c>
      <c r="DP43" s="1">
        <v>-554.66799772700006</v>
      </c>
    </row>
    <row r="44" spans="1:120" x14ac:dyDescent="0.35">
      <c r="A44" s="1" t="s">
        <v>74</v>
      </c>
      <c r="B44" s="4">
        <f t="shared" si="20"/>
        <v>2.0099127893784042E-3</v>
      </c>
      <c r="C44" s="1">
        <v>-1052.1739661900001</v>
      </c>
      <c r="D44" s="1">
        <v>-497.45520659499999</v>
      </c>
      <c r="E44" s="1">
        <v>-554.71876279799994</v>
      </c>
      <c r="G44" s="1" t="s">
        <v>74</v>
      </c>
      <c r="H44" s="4">
        <f t="shared" si="21"/>
        <v>-7.1178401763949068E-3</v>
      </c>
      <c r="I44" s="1">
        <v>-1051.7298562599999</v>
      </c>
      <c r="J44" s="1">
        <v>-497.23529211200002</v>
      </c>
      <c r="K44" s="1">
        <v>-554.49455280500001</v>
      </c>
      <c r="M44" s="1" t="s">
        <v>74</v>
      </c>
      <c r="N44" s="4">
        <f t="shared" si="22"/>
        <v>6.068016898904034E-4</v>
      </c>
      <c r="O44" s="1">
        <v>-1052.0254499600001</v>
      </c>
      <c r="P44" s="1">
        <v>-497.36036363900001</v>
      </c>
      <c r="Q44" s="1">
        <v>-554.665087288</v>
      </c>
      <c r="S44" s="1" t="s">
        <v>74</v>
      </c>
      <c r="T44" s="4">
        <f t="shared" si="23"/>
        <v>2.5903591449689999E-3</v>
      </c>
      <c r="U44" s="1">
        <v>-1051.8094924300001</v>
      </c>
      <c r="V44" s="1">
        <v>-497.27094643800001</v>
      </c>
      <c r="W44" s="1">
        <v>-554.53855011999997</v>
      </c>
      <c r="Y44" s="1" t="s">
        <v>74</v>
      </c>
      <c r="Z44" s="4">
        <f t="shared" si="24"/>
        <v>4.2269039493679659E-3</v>
      </c>
      <c r="AA44" s="1">
        <v>-1051.77753699</v>
      </c>
      <c r="AB44" s="1">
        <v>-497.272782624</v>
      </c>
      <c r="AC44" s="1">
        <v>-554.50476110199997</v>
      </c>
      <c r="AE44" s="1" t="s">
        <v>74</v>
      </c>
      <c r="AF44" s="4">
        <f t="shared" si="25"/>
        <v>-6.6070474947649135E-3</v>
      </c>
      <c r="AG44" s="1">
        <v>-1051.62416919</v>
      </c>
      <c r="AH44" s="1">
        <v>-497.16669581500003</v>
      </c>
      <c r="AI44" s="1">
        <v>-554.457462846</v>
      </c>
      <c r="AK44" s="1" t="s">
        <v>74</v>
      </c>
      <c r="AL44" s="4">
        <f t="shared" si="26"/>
        <v>7.2797376274141923E-3</v>
      </c>
      <c r="AM44" s="1">
        <v>-1052.4499458600001</v>
      </c>
      <c r="AN44" s="1">
        <v>-497.57122413600001</v>
      </c>
      <c r="AO44" s="1">
        <v>-554.87873332499998</v>
      </c>
      <c r="AQ44" s="1" t="s">
        <v>74</v>
      </c>
      <c r="AR44" s="4">
        <f t="shared" si="27"/>
        <v>6.1797136214394753E-3</v>
      </c>
      <c r="AS44" s="1">
        <v>-1051.9315216099999</v>
      </c>
      <c r="AT44" s="1">
        <v>-497.32976987400002</v>
      </c>
      <c r="AU44" s="1">
        <v>-554.60176158399997</v>
      </c>
      <c r="AW44" s="1" t="s">
        <v>74</v>
      </c>
      <c r="AX44" s="4">
        <f t="shared" si="28"/>
        <v>2.4742699737262796E-3</v>
      </c>
      <c r="AY44" s="1">
        <v>-1052.61007264</v>
      </c>
      <c r="AZ44" s="1">
        <v>-497.64263016400002</v>
      </c>
      <c r="BA44" s="1">
        <v>-554.967446419</v>
      </c>
      <c r="BC44" s="1" t="s">
        <v>74</v>
      </c>
      <c r="BD44" s="4">
        <f t="shared" si="29"/>
        <v>1.0288645676954502E-2</v>
      </c>
      <c r="BE44" s="1">
        <v>-1052.0330932500001</v>
      </c>
      <c r="BF44" s="1">
        <v>-497.36395317900002</v>
      </c>
      <c r="BG44" s="1">
        <v>-554.66915646699999</v>
      </c>
      <c r="BI44" s="1" t="s">
        <v>74</v>
      </c>
      <c r="BJ44" s="4">
        <f t="shared" si="30"/>
        <v>2.5476887362094658E-4</v>
      </c>
      <c r="BK44" s="1">
        <v>-1052.31160204</v>
      </c>
      <c r="BL44" s="1">
        <v>-497.503432073</v>
      </c>
      <c r="BM44" s="1">
        <v>-554.80817037300005</v>
      </c>
      <c r="BO44" s="1" t="s">
        <v>74</v>
      </c>
      <c r="BP44" s="4">
        <f t="shared" si="31"/>
        <v>2.9292143297583381E-3</v>
      </c>
      <c r="BQ44" s="1">
        <v>-1052.27162451</v>
      </c>
      <c r="BR44" s="1">
        <v>-497.49306017599997</v>
      </c>
      <c r="BS44" s="1">
        <v>-554.77856900200004</v>
      </c>
      <c r="BV44" s="1" t="s">
        <v>74</v>
      </c>
      <c r="BW44" s="4">
        <f t="shared" si="32"/>
        <v>2.6932706847316011E-3</v>
      </c>
      <c r="BX44" s="1">
        <v>-1052.3364968000001</v>
      </c>
      <c r="BY44" s="1">
        <v>-497.53000047699999</v>
      </c>
      <c r="BZ44" s="1">
        <v>-554.806500615</v>
      </c>
      <c r="CB44" s="1" t="s">
        <v>74</v>
      </c>
      <c r="CC44" s="4">
        <f t="shared" si="33"/>
        <v>2.7315487874629979E-3</v>
      </c>
      <c r="CD44" s="1">
        <v>-1051.1723188200001</v>
      </c>
      <c r="CE44" s="1">
        <v>-496.96311451600002</v>
      </c>
      <c r="CF44" s="1">
        <v>-554.20920865699998</v>
      </c>
      <c r="CH44" s="1" t="s">
        <v>74</v>
      </c>
      <c r="CI44" s="4">
        <f t="shared" si="34"/>
        <v>4.6454528539392756E-3</v>
      </c>
      <c r="CJ44" s="1">
        <v>-1046.0349499399999</v>
      </c>
      <c r="CK44" s="1">
        <v>-494.54107275799998</v>
      </c>
      <c r="CL44" s="1">
        <v>-551.49388458500005</v>
      </c>
      <c r="CN44" s="1" t="s">
        <v>74</v>
      </c>
      <c r="CO44" s="4">
        <f t="shared" si="35"/>
        <v>3.1199772692119153E-3</v>
      </c>
      <c r="CP44" s="1">
        <v>-1046.8109277799999</v>
      </c>
      <c r="CQ44" s="1">
        <v>-494.94521308100002</v>
      </c>
      <c r="CR44" s="1">
        <v>-551.86571967099997</v>
      </c>
      <c r="CT44" s="1" t="s">
        <v>74</v>
      </c>
      <c r="CU44" s="4">
        <f t="shared" si="36"/>
        <v>-7.9210524171208926E-2</v>
      </c>
      <c r="CV44" s="1">
        <v>-1051.96763949</v>
      </c>
      <c r="CW44" s="1">
        <v>-497.34635827800003</v>
      </c>
      <c r="CX44" s="1">
        <v>-554.62115498200001</v>
      </c>
      <c r="CZ44" s="1" t="s">
        <v>74</v>
      </c>
      <c r="DA44" s="4">
        <f t="shared" si="37"/>
        <v>3.2498716461381604E-3</v>
      </c>
      <c r="DB44" s="1">
        <v>-1051.2555908300001</v>
      </c>
      <c r="DC44" s="1">
        <v>-497.00789304800003</v>
      </c>
      <c r="DD44" s="1">
        <v>-554.24770296099996</v>
      </c>
      <c r="DF44" s="1" t="s">
        <v>74</v>
      </c>
      <c r="DG44" s="4">
        <f t="shared" si="38"/>
        <v>-2.9549422325338809E-3</v>
      </c>
      <c r="DH44" s="1">
        <v>-1052.14290665</v>
      </c>
      <c r="DI44" s="1">
        <v>-497.420513712</v>
      </c>
      <c r="DJ44" s="1">
        <v>-554.72238822899999</v>
      </c>
      <c r="DL44" s="1" t="s">
        <v>74</v>
      </c>
      <c r="DM44" s="4">
        <f t="shared" si="39"/>
        <v>-7.3316954923280039E-2</v>
      </c>
      <c r="DN44" s="1">
        <v>-1052.0273212</v>
      </c>
      <c r="DO44" s="1">
        <v>-497.361259883</v>
      </c>
      <c r="DP44" s="1">
        <v>-554.66594447900002</v>
      </c>
    </row>
    <row r="45" spans="1:120" x14ac:dyDescent="0.35">
      <c r="A45" s="1" t="s">
        <v>75</v>
      </c>
      <c r="B45" s="4">
        <f t="shared" si="20"/>
        <v>3.5682838260425251</v>
      </c>
      <c r="C45" s="1">
        <v>-1052.16949067</v>
      </c>
      <c r="D45" s="1">
        <v>-497.45472009000002</v>
      </c>
      <c r="E45" s="1">
        <v>-554.72045700199999</v>
      </c>
      <c r="G45" s="1" t="s">
        <v>75</v>
      </c>
      <c r="H45" s="4">
        <f t="shared" si="21"/>
        <v>-5.5038400162354639</v>
      </c>
      <c r="I45" s="1">
        <v>-1051.7415503499999</v>
      </c>
      <c r="J45" s="1">
        <v>-497.23532618799999</v>
      </c>
      <c r="K45" s="1">
        <v>-554.49745323499997</v>
      </c>
      <c r="M45" s="1" t="s">
        <v>75</v>
      </c>
      <c r="N45" s="4">
        <f t="shared" si="22"/>
        <v>-5.4475122534807081</v>
      </c>
      <c r="O45" s="1">
        <v>-1052.0355795999999</v>
      </c>
      <c r="P45" s="1">
        <v>-497.36012229699998</v>
      </c>
      <c r="Q45" s="1">
        <v>-554.66677614000002</v>
      </c>
      <c r="S45" s="1" t="s">
        <v>75</v>
      </c>
      <c r="T45" s="4">
        <f t="shared" si="23"/>
        <v>0.5673112586886937</v>
      </c>
      <c r="U45" s="1">
        <v>-1051.8097637999999</v>
      </c>
      <c r="V45" s="1">
        <v>-497.27091431399998</v>
      </c>
      <c r="W45" s="1">
        <v>-554.53975355399996</v>
      </c>
      <c r="Y45" s="1" t="s">
        <v>75</v>
      </c>
      <c r="Z45" s="4">
        <f t="shared" si="24"/>
        <v>0.83246665280998722</v>
      </c>
      <c r="AA45" s="1">
        <v>-1051.7772221800001</v>
      </c>
      <c r="AB45" s="1">
        <v>-497.27243287099998</v>
      </c>
      <c r="AC45" s="1">
        <v>-554.50611592899998</v>
      </c>
      <c r="AE45" s="1" t="s">
        <v>75</v>
      </c>
      <c r="AF45" s="4">
        <f t="shared" si="25"/>
        <v>-3.6149793179644973</v>
      </c>
      <c r="AG45" s="1">
        <v>-1051.63168217</v>
      </c>
      <c r="AH45" s="1">
        <v>-497.16616412899998</v>
      </c>
      <c r="AI45" s="1">
        <v>-554.45975720499996</v>
      </c>
      <c r="AK45" s="1" t="s">
        <v>75</v>
      </c>
      <c r="AL45" s="4">
        <f t="shared" si="26"/>
        <v>2.9034613561174654</v>
      </c>
      <c r="AM45" s="1">
        <v>-1052.44616466</v>
      </c>
      <c r="AN45" s="1">
        <v>-497.57093755400001</v>
      </c>
      <c r="AO45" s="1">
        <v>-554.87985406600001</v>
      </c>
      <c r="AQ45" s="1" t="s">
        <v>75</v>
      </c>
      <c r="AR45" s="4">
        <f t="shared" si="27"/>
        <v>0.40317610884357236</v>
      </c>
      <c r="AS45" s="1">
        <v>-1051.9318674799999</v>
      </c>
      <c r="AT45" s="1">
        <v>-497.32949012300003</v>
      </c>
      <c r="AU45" s="1">
        <v>-554.60301985900003</v>
      </c>
      <c r="AW45" s="1" t="s">
        <v>75</v>
      </c>
      <c r="AX45" s="4">
        <f t="shared" si="28"/>
        <v>2.5592272147104809</v>
      </c>
      <c r="AY45" s="1">
        <v>-1052.60694268</v>
      </c>
      <c r="AZ45" s="1">
        <v>-497.64219539300001</v>
      </c>
      <c r="BA45" s="1">
        <v>-554.96882567499995</v>
      </c>
      <c r="BC45" s="1" t="s">
        <v>75</v>
      </c>
      <c r="BD45" s="4">
        <f t="shared" si="29"/>
        <v>4.8499060912884255</v>
      </c>
      <c r="BE45" s="1">
        <v>-1052.02643139</v>
      </c>
      <c r="BF45" s="1">
        <v>-497.36394450099999</v>
      </c>
      <c r="BG45" s="1">
        <v>-554.67021570600002</v>
      </c>
      <c r="BI45" s="1" t="s">
        <v>75</v>
      </c>
      <c r="BJ45" s="4">
        <f t="shared" si="30"/>
        <v>-5.3245116063944415</v>
      </c>
      <c r="BK45" s="1">
        <v>-1052.32255478</v>
      </c>
      <c r="BL45" s="1">
        <v>-497.50310098800003</v>
      </c>
      <c r="BM45" s="1">
        <v>-554.81096864300002</v>
      </c>
      <c r="BO45" s="1" t="s">
        <v>75</v>
      </c>
      <c r="BP45" s="4">
        <f t="shared" si="31"/>
        <v>1.2641379680386815</v>
      </c>
      <c r="BQ45" s="1">
        <v>-1052.27067711</v>
      </c>
      <c r="BR45" s="1">
        <v>-497.49268188399998</v>
      </c>
      <c r="BS45" s="1">
        <v>-554.78000975800001</v>
      </c>
      <c r="BV45" s="1" t="s">
        <v>75</v>
      </c>
      <c r="BW45" s="4">
        <f t="shared" si="32"/>
        <v>2.3699176387347243</v>
      </c>
      <c r="BX45" s="1">
        <v>-1052.33417491</v>
      </c>
      <c r="BY45" s="1">
        <v>-497.52958020199998</v>
      </c>
      <c r="BZ45" s="1">
        <v>-554.80837141200004</v>
      </c>
      <c r="CB45" s="1" t="s">
        <v>75</v>
      </c>
      <c r="CC45" s="4">
        <f t="shared" si="33"/>
        <v>0.40167510608455331</v>
      </c>
      <c r="CD45" s="1">
        <v>-1051.1731757699999</v>
      </c>
      <c r="CE45" s="1">
        <v>-496.96285501099999</v>
      </c>
      <c r="CF45" s="1">
        <v>-554.21096086900002</v>
      </c>
      <c r="CH45" s="1" t="s">
        <v>75</v>
      </c>
      <c r="CI45" s="4">
        <f t="shared" si="34"/>
        <v>4.3299623872941684</v>
      </c>
      <c r="CJ45" s="1">
        <v>-1046.0276920599999</v>
      </c>
      <c r="CK45" s="1">
        <v>-494.540210118</v>
      </c>
      <c r="CL45" s="1">
        <v>-551.49438217600004</v>
      </c>
      <c r="CN45" s="1" t="s">
        <v>75</v>
      </c>
      <c r="CO45" s="4">
        <f t="shared" si="35"/>
        <v>-7.7862596127286308</v>
      </c>
      <c r="CP45" s="1">
        <v>-1046.8264878099999</v>
      </c>
      <c r="CQ45" s="1">
        <v>-494.94496143999999</v>
      </c>
      <c r="CR45" s="1">
        <v>-551.86911817600003</v>
      </c>
      <c r="CT45" s="1" t="s">
        <v>75</v>
      </c>
      <c r="CU45" s="4">
        <f t="shared" si="36"/>
        <v>-6.9066029906035196</v>
      </c>
      <c r="CV45" s="1">
        <v>-1051.9799453000001</v>
      </c>
      <c r="CW45" s="1">
        <v>-497.34607852699997</v>
      </c>
      <c r="CX45" s="1">
        <v>-554.62286040100003</v>
      </c>
      <c r="CZ45" s="1" t="s">
        <v>75</v>
      </c>
      <c r="DA45" s="4">
        <f t="shared" si="37"/>
        <v>0.18462710016749259</v>
      </c>
      <c r="DB45" s="1">
        <v>-1051.2565635599999</v>
      </c>
      <c r="DC45" s="1">
        <v>-497.007402781</v>
      </c>
      <c r="DD45" s="1">
        <v>-554.249455001</v>
      </c>
      <c r="DF45" s="1" t="s">
        <v>75</v>
      </c>
      <c r="DG45" s="4">
        <f t="shared" si="38"/>
        <v>-5.2872275020143169</v>
      </c>
      <c r="DH45" s="1">
        <v>-1052.1549228900001</v>
      </c>
      <c r="DI45" s="1">
        <v>-497.420831099</v>
      </c>
      <c r="DJ45" s="1">
        <v>-554.725666058</v>
      </c>
      <c r="DL45" s="1" t="s">
        <v>75</v>
      </c>
      <c r="DM45" s="4">
        <f t="shared" si="39"/>
        <v>-7.1911045026900933</v>
      </c>
      <c r="DN45" s="1">
        <v>-1052.04015039</v>
      </c>
      <c r="DO45" s="1">
        <v>-497.36101854100002</v>
      </c>
      <c r="DP45" s="1">
        <v>-554.66767209499994</v>
      </c>
    </row>
    <row r="46" spans="1:120" x14ac:dyDescent="0.35">
      <c r="A46" s="1" t="s">
        <v>76</v>
      </c>
      <c r="B46" s="4">
        <f t="shared" si="20"/>
        <v>-3.5441736638879605E-3</v>
      </c>
      <c r="C46" s="1">
        <v>-898.56701027600002</v>
      </c>
      <c r="D46" s="1">
        <v>-497.455202918</v>
      </c>
      <c r="E46" s="1">
        <v>-401.11180171000001</v>
      </c>
      <c r="G46" s="1" t="s">
        <v>76</v>
      </c>
      <c r="H46" s="4">
        <f t="shared" si="21"/>
        <v>-1.0884152279626079E-2</v>
      </c>
      <c r="I46" s="1">
        <v>-898.19330058100002</v>
      </c>
      <c r="J46" s="1">
        <v>-497.23528790500001</v>
      </c>
      <c r="K46" s="1">
        <v>-400.95799533100001</v>
      </c>
      <c r="M46" s="1" t="s">
        <v>76</v>
      </c>
      <c r="N46" s="4">
        <f t="shared" si="22"/>
        <v>-6.2763499898845793E-3</v>
      </c>
      <c r="O46" s="1">
        <v>-898.41721005399995</v>
      </c>
      <c r="P46" s="1">
        <v>-497.36035963199998</v>
      </c>
      <c r="Q46" s="1">
        <v>-401.05684042000001</v>
      </c>
      <c r="S46" s="1" t="s">
        <v>76</v>
      </c>
      <c r="T46" s="4">
        <f t="shared" si="23"/>
        <v>-4.2124712764903902E-3</v>
      </c>
      <c r="U46" s="1">
        <v>-898.25568675600005</v>
      </c>
      <c r="V46" s="1">
        <v>-497.27094222900001</v>
      </c>
      <c r="W46" s="1">
        <v>-400.98473781400003</v>
      </c>
      <c r="Y46" s="1" t="s">
        <v>76</v>
      </c>
      <c r="Z46" s="4">
        <f t="shared" si="24"/>
        <v>-3.2837572288227077E-3</v>
      </c>
      <c r="AA46" s="1">
        <v>-898.24496477800005</v>
      </c>
      <c r="AB46" s="1">
        <v>-497.27277774300001</v>
      </c>
      <c r="AC46" s="1">
        <v>-400.97218180200002</v>
      </c>
      <c r="AE46" s="1" t="s">
        <v>76</v>
      </c>
      <c r="AF46" s="4">
        <f t="shared" si="25"/>
        <v>-1.0680839175886433E-2</v>
      </c>
      <c r="AG46" s="1">
        <v>-898.07394297099995</v>
      </c>
      <c r="AH46" s="1">
        <v>-497.16669063000001</v>
      </c>
      <c r="AI46" s="1">
        <v>-400.90723531999998</v>
      </c>
      <c r="AK46" s="1" t="s">
        <v>76</v>
      </c>
      <c r="AL46" s="4">
        <f t="shared" si="26"/>
        <v>-8.534128122627749E-5</v>
      </c>
      <c r="AM46" s="1">
        <v>-898.78782764699997</v>
      </c>
      <c r="AN46" s="1">
        <v>-497.57122080099998</v>
      </c>
      <c r="AO46" s="1">
        <v>-401.21660671000001</v>
      </c>
      <c r="AQ46" s="1" t="s">
        <v>76</v>
      </c>
      <c r="AR46" s="4">
        <f t="shared" si="27"/>
        <v>-1.2430962997393635E-3</v>
      </c>
      <c r="AS46" s="1">
        <v>-898.36029109499998</v>
      </c>
      <c r="AT46" s="1">
        <v>-497.32976689399999</v>
      </c>
      <c r="AU46" s="1">
        <v>-401.03052222000002</v>
      </c>
      <c r="AW46" s="1" t="s">
        <v>76</v>
      </c>
      <c r="AX46" s="4">
        <f t="shared" si="28"/>
        <v>-3.5818241924159507E-3</v>
      </c>
      <c r="AY46" s="1">
        <v>-898.92234961999998</v>
      </c>
      <c r="AZ46" s="1">
        <v>-497.64262501000002</v>
      </c>
      <c r="BA46" s="1">
        <v>-401.27971890200001</v>
      </c>
      <c r="BC46" s="1" t="s">
        <v>76</v>
      </c>
      <c r="BD46" s="4">
        <f t="shared" si="29"/>
        <v>2.6713079418182132E-3</v>
      </c>
      <c r="BE46" s="1">
        <v>-898.43508787500002</v>
      </c>
      <c r="BF46" s="1">
        <v>-497.36395037300002</v>
      </c>
      <c r="BG46" s="1">
        <v>-401.071141759</v>
      </c>
      <c r="BI46" s="1" t="s">
        <v>76</v>
      </c>
      <c r="BJ46" s="4">
        <f t="shared" si="30"/>
        <v>-4.9805428788664589E-3</v>
      </c>
      <c r="BK46" s="1">
        <v>-898.66661933299997</v>
      </c>
      <c r="BL46" s="1">
        <v>-497.50342962299999</v>
      </c>
      <c r="BM46" s="1">
        <v>-401.16318177300002</v>
      </c>
      <c r="BO46" s="1" t="s">
        <v>76</v>
      </c>
      <c r="BP46" s="4">
        <f t="shared" si="31"/>
        <v>-3.3364680401014651E-3</v>
      </c>
      <c r="BQ46" s="1">
        <v>-898.64044981200004</v>
      </c>
      <c r="BR46" s="1">
        <v>-497.493055932</v>
      </c>
      <c r="BS46" s="1">
        <v>-401.14738856299999</v>
      </c>
      <c r="BV46" s="1" t="s">
        <v>76</v>
      </c>
      <c r="BW46" s="4">
        <f t="shared" si="32"/>
        <v>-2.2596616757584514E-3</v>
      </c>
      <c r="BX46" s="1">
        <v>-898.69862781999996</v>
      </c>
      <c r="BY46" s="1">
        <v>-497.52999676000002</v>
      </c>
      <c r="BZ46" s="1">
        <v>-401.16862745899999</v>
      </c>
      <c r="CB46" s="1" t="s">
        <v>76</v>
      </c>
      <c r="CC46" s="4">
        <f t="shared" si="33"/>
        <v>-2.8972113983444388E-3</v>
      </c>
      <c r="CD46" s="1">
        <v>-897.70715694600005</v>
      </c>
      <c r="CE46" s="1">
        <v>-496.96310924900001</v>
      </c>
      <c r="CF46" s="1">
        <v>-400.74404307999998</v>
      </c>
      <c r="CH46" s="1" t="s">
        <v>76</v>
      </c>
      <c r="CI46" s="4">
        <f t="shared" si="34"/>
        <v>-1.2092107883943867E-3</v>
      </c>
      <c r="CJ46" s="1">
        <v>-893.36147336900001</v>
      </c>
      <c r="CK46" s="1">
        <v>-494.54107060500002</v>
      </c>
      <c r="CL46" s="1">
        <v>-398.82040083700002</v>
      </c>
      <c r="CN46" s="1" t="s">
        <v>76</v>
      </c>
      <c r="CO46" s="4">
        <f t="shared" si="35"/>
        <v>-3.8215328902954865E-3</v>
      </c>
      <c r="CP46" s="1">
        <v>-894.04957512800001</v>
      </c>
      <c r="CQ46" s="1">
        <v>-494.94520841899998</v>
      </c>
      <c r="CR46" s="1">
        <v>-399.10436061899998</v>
      </c>
      <c r="CT46" s="1" t="s">
        <v>76</v>
      </c>
      <c r="CU46" s="4">
        <f t="shared" si="36"/>
        <v>-7.4533068385855758E-2</v>
      </c>
      <c r="CV46" s="1">
        <v>-898.388401929</v>
      </c>
      <c r="CW46" s="1">
        <v>-497.34635529899998</v>
      </c>
      <c r="CX46" s="1">
        <v>-401.04192785399999</v>
      </c>
      <c r="CZ46" s="1" t="s">
        <v>76</v>
      </c>
      <c r="DA46" s="4">
        <f t="shared" si="37"/>
        <v>-3.2078285975633207E-3</v>
      </c>
      <c r="DB46" s="1">
        <v>-897.77665695400003</v>
      </c>
      <c r="DC46" s="1">
        <v>-497.007888084</v>
      </c>
      <c r="DD46" s="1">
        <v>-400.76876375799998</v>
      </c>
      <c r="DF46" s="1" t="s">
        <v>76</v>
      </c>
      <c r="DG46" s="4">
        <f t="shared" si="38"/>
        <v>-1.0962590993680379E-2</v>
      </c>
      <c r="DH46" s="1">
        <v>-898.52001656300001</v>
      </c>
      <c r="DI46" s="1">
        <v>-497.42050618799999</v>
      </c>
      <c r="DJ46" s="1">
        <v>-401.09949290499998</v>
      </c>
      <c r="DL46" s="1" t="s">
        <v>76</v>
      </c>
      <c r="DM46" s="4">
        <f t="shared" si="39"/>
        <v>-7.0229608266694776E-2</v>
      </c>
      <c r="DN46" s="1">
        <v>-898.41858689000003</v>
      </c>
      <c r="DO46" s="1">
        <v>-497.36125587599997</v>
      </c>
      <c r="DP46" s="1">
        <v>-401.05721909599998</v>
      </c>
    </row>
    <row r="47" spans="1:120" x14ac:dyDescent="0.35">
      <c r="A47" s="1" t="s">
        <v>77</v>
      </c>
      <c r="B47" s="4">
        <f t="shared" si="20"/>
        <v>8.2718302847343359E-3</v>
      </c>
      <c r="C47" s="1">
        <v>-1109.4393532199999</v>
      </c>
      <c r="D47" s="1">
        <v>-554.72059441199997</v>
      </c>
      <c r="E47" s="1">
        <v>-554.71877199000005</v>
      </c>
      <c r="G47" s="1" t="s">
        <v>77</v>
      </c>
      <c r="H47" s="4">
        <f t="shared" si="21"/>
        <v>3.4180443398145145E-3</v>
      </c>
      <c r="I47" s="1">
        <v>-1108.9909779499999</v>
      </c>
      <c r="J47" s="1">
        <v>-554.49643107600002</v>
      </c>
      <c r="K47" s="1">
        <v>-554.49455232100001</v>
      </c>
      <c r="M47" s="1" t="s">
        <v>77</v>
      </c>
      <c r="N47" s="4">
        <f t="shared" si="22"/>
        <v>6.0523291846290026E-3</v>
      </c>
      <c r="O47" s="1">
        <v>-1109.33217651</v>
      </c>
      <c r="P47" s="1">
        <v>-554.66708636600004</v>
      </c>
      <c r="Q47" s="1">
        <v>-554.66509978900001</v>
      </c>
      <c r="S47" s="1" t="s">
        <v>77</v>
      </c>
      <c r="T47" s="4">
        <f t="shared" si="23"/>
        <v>6.6095575062202552E-3</v>
      </c>
      <c r="U47" s="1">
        <v>-1109.0786867300001</v>
      </c>
      <c r="V47" s="1">
        <v>-554.540135287</v>
      </c>
      <c r="W47" s="1">
        <v>-554.53856197599998</v>
      </c>
      <c r="Y47" s="1" t="s">
        <v>77</v>
      </c>
      <c r="Z47" s="4">
        <f t="shared" si="24"/>
        <v>7.3876693327666202E-3</v>
      </c>
      <c r="AA47" s="1">
        <v>-1109.0109766</v>
      </c>
      <c r="AB47" s="1">
        <v>-554.50621818000002</v>
      </c>
      <c r="AC47" s="1">
        <v>-554.50477019300001</v>
      </c>
      <c r="AE47" s="1" t="s">
        <v>77</v>
      </c>
      <c r="AF47" s="4">
        <f t="shared" si="25"/>
        <v>3.5604889166966133E-3</v>
      </c>
      <c r="AG47" s="1">
        <v>-1108.91695239</v>
      </c>
      <c r="AH47" s="1">
        <v>-554.45948052300002</v>
      </c>
      <c r="AI47" s="1">
        <v>-554.457477541</v>
      </c>
      <c r="AK47" s="1" t="s">
        <v>77</v>
      </c>
      <c r="AL47" s="4">
        <f t="shared" si="26"/>
        <v>1.1315251348483457E-2</v>
      </c>
      <c r="AM47" s="1">
        <v>-1109.7589385799999</v>
      </c>
      <c r="AN47" s="1">
        <v>-554.88022029399997</v>
      </c>
      <c r="AO47" s="1">
        <v>-554.87873631800005</v>
      </c>
      <c r="AQ47" s="1" t="s">
        <v>77</v>
      </c>
      <c r="AR47" s="4">
        <f t="shared" si="27"/>
        <v>1.0529609416231494E-2</v>
      </c>
      <c r="AS47" s="1">
        <v>-1109.20498116</v>
      </c>
      <c r="AT47" s="1">
        <v>-554.60323492500004</v>
      </c>
      <c r="AU47" s="1">
        <v>-554.60176301499996</v>
      </c>
      <c r="AW47" s="1" t="s">
        <v>77</v>
      </c>
      <c r="AX47" s="4">
        <f t="shared" si="28"/>
        <v>8.2391997791170304E-3</v>
      </c>
      <c r="AY47" s="1">
        <v>-1109.93632054</v>
      </c>
      <c r="AZ47" s="1">
        <v>-554.96887737400004</v>
      </c>
      <c r="BA47" s="1">
        <v>-554.96745629600002</v>
      </c>
      <c r="BC47" s="1" t="s">
        <v>77</v>
      </c>
      <c r="BD47" s="4">
        <f t="shared" si="29"/>
        <v>1.472890295423241E-2</v>
      </c>
      <c r="BE47" s="1">
        <v>-1109.33966351</v>
      </c>
      <c r="BF47" s="1">
        <v>-554.67053230199997</v>
      </c>
      <c r="BG47" s="1">
        <v>-554.66915468000002</v>
      </c>
      <c r="BI47" s="1" t="s">
        <v>77</v>
      </c>
      <c r="BJ47" s="4">
        <f t="shared" si="30"/>
        <v>5.492590637563694E-3</v>
      </c>
      <c r="BK47" s="1">
        <v>-1109.61769622</v>
      </c>
      <c r="BL47" s="1">
        <v>-554.80952107899998</v>
      </c>
      <c r="BM47" s="1">
        <v>-554.80818389399997</v>
      </c>
      <c r="BO47" s="1" t="s">
        <v>77</v>
      </c>
      <c r="BP47" s="4">
        <f t="shared" si="31"/>
        <v>7.8551639600941033E-3</v>
      </c>
      <c r="BQ47" s="1">
        <v>-1109.5588703799999</v>
      </c>
      <c r="BR47" s="1">
        <v>-554.78030483700002</v>
      </c>
      <c r="BS47" s="1">
        <v>-554.77857806099996</v>
      </c>
      <c r="BV47" s="1" t="s">
        <v>77</v>
      </c>
      <c r="BW47" s="4">
        <f t="shared" si="32"/>
        <v>1.0415402682240711E-2</v>
      </c>
      <c r="BX47" s="1">
        <v>-1109.6153952</v>
      </c>
      <c r="BY47" s="1">
        <v>-554.80890529299995</v>
      </c>
      <c r="BZ47" s="1">
        <v>-554.80650650500002</v>
      </c>
      <c r="CB47" s="1" t="s">
        <v>77</v>
      </c>
      <c r="CC47" s="4">
        <f t="shared" si="33"/>
        <v>9.6473310441948564E-3</v>
      </c>
      <c r="CD47" s="1">
        <v>-1108.4198297200001</v>
      </c>
      <c r="CE47" s="1">
        <v>-554.21063059200003</v>
      </c>
      <c r="CF47" s="1">
        <v>-554.20921450200001</v>
      </c>
      <c r="CH47" s="1" t="s">
        <v>77</v>
      </c>
      <c r="CI47" s="4">
        <f t="shared" si="34"/>
        <v>7.2169868416536364E-3</v>
      </c>
      <c r="CJ47" s="1">
        <v>-1102.9899541299999</v>
      </c>
      <c r="CK47" s="1">
        <v>-551.49607114499997</v>
      </c>
      <c r="CL47" s="1">
        <v>-551.49389448600004</v>
      </c>
      <c r="CN47" s="1" t="s">
        <v>77</v>
      </c>
      <c r="CO47" s="4">
        <f t="shared" si="35"/>
        <v>8.7995656863670314E-3</v>
      </c>
      <c r="CP47" s="1">
        <v>-1103.73224936</v>
      </c>
      <c r="CQ47" s="1">
        <v>-551.86653527199996</v>
      </c>
      <c r="CR47" s="1">
        <v>-551.86572811099995</v>
      </c>
      <c r="CT47" s="1" t="s">
        <v>77</v>
      </c>
      <c r="CU47" s="4">
        <f t="shared" si="36"/>
        <v>-2.8107405548916005E-2</v>
      </c>
      <c r="CV47" s="1">
        <v>-1109.24453683</v>
      </c>
      <c r="CW47" s="1">
        <v>-554.62333562499998</v>
      </c>
      <c r="CX47" s="1">
        <v>-554.62115641299999</v>
      </c>
      <c r="CZ47" s="1" t="s">
        <v>77</v>
      </c>
      <c r="DA47" s="4">
        <f t="shared" si="37"/>
        <v>7.704561631963429E-3</v>
      </c>
      <c r="DB47" s="1">
        <v>-1108.49696466</v>
      </c>
      <c r="DC47" s="1">
        <v>-554.249263713</v>
      </c>
      <c r="DD47" s="1">
        <v>-554.24771322499998</v>
      </c>
      <c r="DF47" s="1" t="s">
        <v>77</v>
      </c>
      <c r="DG47" s="4">
        <f t="shared" si="38"/>
        <v>1.5518309190271679E-3</v>
      </c>
      <c r="DH47" s="1">
        <v>-1109.4466484100001</v>
      </c>
      <c r="DI47" s="1">
        <v>-554.72422476899999</v>
      </c>
      <c r="DJ47" s="1">
        <v>-554.72242611399997</v>
      </c>
      <c r="DL47" s="1" t="s">
        <v>77</v>
      </c>
      <c r="DM47" s="4">
        <f t="shared" si="39"/>
        <v>-2.7901582326711662E-2</v>
      </c>
      <c r="DN47" s="1">
        <v>-1109.3340133199999</v>
      </c>
      <c r="DO47" s="1">
        <v>-554.66801187500005</v>
      </c>
      <c r="DP47" s="1">
        <v>-554.66595698100002</v>
      </c>
    </row>
    <row r="48" spans="1:120" x14ac:dyDescent="0.35">
      <c r="A48" s="1" t="s">
        <v>78</v>
      </c>
      <c r="B48" s="4">
        <f t="shared" si="20"/>
        <v>8.136288096675286E-3</v>
      </c>
      <c r="C48" s="1">
        <v>-1109.43993604</v>
      </c>
      <c r="D48" s="1">
        <v>-554.72060473399995</v>
      </c>
      <c r="E48" s="1">
        <v>-554.71934427199994</v>
      </c>
      <c r="G48" s="1" t="s">
        <v>78</v>
      </c>
      <c r="H48" s="4">
        <f t="shared" si="21"/>
        <v>-5.6538607283982854E-4</v>
      </c>
      <c r="I48" s="1">
        <v>-1108.99258485</v>
      </c>
      <c r="J48" s="1">
        <v>-554.49643848899996</v>
      </c>
      <c r="K48" s="1">
        <v>-554.49614545999998</v>
      </c>
      <c r="M48" s="1" t="s">
        <v>78</v>
      </c>
      <c r="N48" s="4">
        <f t="shared" si="22"/>
        <v>5.0715318642161836E-3</v>
      </c>
      <c r="O48" s="1">
        <v>-1109.3327903899999</v>
      </c>
      <c r="P48" s="1">
        <v>-554.667097431</v>
      </c>
      <c r="Q48" s="1">
        <v>-554.66570104100003</v>
      </c>
      <c r="S48" s="1" t="s">
        <v>78</v>
      </c>
      <c r="T48" s="4">
        <f t="shared" si="23"/>
        <v>7.4077496384280725E-3</v>
      </c>
      <c r="U48" s="1">
        <v>-1109.07876182</v>
      </c>
      <c r="V48" s="1">
        <v>-554.540159991</v>
      </c>
      <c r="W48" s="1">
        <v>-554.53861363399994</v>
      </c>
      <c r="Y48" s="1" t="s">
        <v>78</v>
      </c>
      <c r="Z48" s="4">
        <f t="shared" si="24"/>
        <v>8.6941441351490872E-3</v>
      </c>
      <c r="AA48" s="1">
        <v>-1109.0113096600001</v>
      </c>
      <c r="AB48" s="1">
        <v>-554.50623012200003</v>
      </c>
      <c r="AC48" s="1">
        <v>-554.50509339300004</v>
      </c>
      <c r="AE48" s="1" t="s">
        <v>78</v>
      </c>
      <c r="AF48" s="4">
        <f t="shared" si="25"/>
        <v>-6.6265001548833878E-4</v>
      </c>
      <c r="AG48" s="1">
        <v>-1108.91790885</v>
      </c>
      <c r="AH48" s="1">
        <v>-554.45949364000001</v>
      </c>
      <c r="AI48" s="1">
        <v>-554.45841415400002</v>
      </c>
      <c r="AK48" s="1" t="s">
        <v>78</v>
      </c>
      <c r="AL48" s="4">
        <f t="shared" si="26"/>
        <v>1.3778226127981555E-2</v>
      </c>
      <c r="AM48" s="1">
        <v>-1109.7589939899999</v>
      </c>
      <c r="AN48" s="1">
        <v>-554.88023661399995</v>
      </c>
      <c r="AO48" s="1">
        <v>-554.87877933300001</v>
      </c>
      <c r="AQ48" s="1" t="s">
        <v>78</v>
      </c>
      <c r="AR48" s="4">
        <f t="shared" si="27"/>
        <v>1.2394567617272458E-2</v>
      </c>
      <c r="AS48" s="1">
        <v>-1109.2052070300001</v>
      </c>
      <c r="AT48" s="1">
        <v>-554.60325255500004</v>
      </c>
      <c r="AU48" s="1">
        <v>-554.60197422700003</v>
      </c>
      <c r="AW48" s="1" t="s">
        <v>78</v>
      </c>
      <c r="AX48" s="4">
        <f t="shared" si="28"/>
        <v>8.2705752076670941E-3</v>
      </c>
      <c r="AY48" s="1">
        <v>-1109.9366165700001</v>
      </c>
      <c r="AZ48" s="1">
        <v>-554.96888915600005</v>
      </c>
      <c r="BA48" s="1">
        <v>-554.96774059400002</v>
      </c>
      <c r="BC48" s="1" t="s">
        <v>78</v>
      </c>
      <c r="BD48" s="4">
        <f t="shared" si="29"/>
        <v>1.8138162039934513E-2</v>
      </c>
      <c r="BE48" s="1">
        <v>-1109.3394145300001</v>
      </c>
      <c r="BF48" s="1">
        <v>-554.67055105999998</v>
      </c>
      <c r="BG48" s="1">
        <v>-554.66889237500004</v>
      </c>
      <c r="BI48" s="1" t="s">
        <v>78</v>
      </c>
      <c r="BJ48" s="4">
        <f t="shared" si="30"/>
        <v>6.3064704840465422E-3</v>
      </c>
      <c r="BK48" s="1">
        <v>-1109.61940979</v>
      </c>
      <c r="BL48" s="1">
        <v>-554.809534429</v>
      </c>
      <c r="BM48" s="1">
        <v>-554.80988541099998</v>
      </c>
      <c r="BO48" s="1" t="s">
        <v>78</v>
      </c>
      <c r="BP48" s="4">
        <f t="shared" si="31"/>
        <v>8.3283060418565362E-3</v>
      </c>
      <c r="BQ48" s="1">
        <v>-1109.55922648</v>
      </c>
      <c r="BR48" s="1">
        <v>-554.78031760199997</v>
      </c>
      <c r="BS48" s="1">
        <v>-554.77892214999997</v>
      </c>
      <c r="BV48" s="1" t="s">
        <v>78</v>
      </c>
      <c r="BW48" s="4">
        <f t="shared" si="32"/>
        <v>1.030809855109169E-2</v>
      </c>
      <c r="BX48" s="1">
        <v>-1109.61623287</v>
      </c>
      <c r="BY48" s="1">
        <v>-554.808920091</v>
      </c>
      <c r="BZ48" s="1">
        <v>-554.80732920599996</v>
      </c>
      <c r="CB48" s="1" t="s">
        <v>78</v>
      </c>
      <c r="CC48" s="4">
        <f t="shared" si="33"/>
        <v>9.6241131528746558E-3</v>
      </c>
      <c r="CD48" s="1">
        <v>-1108.4204799300001</v>
      </c>
      <c r="CE48" s="1">
        <v>-554.21064319499999</v>
      </c>
      <c r="CF48" s="1">
        <v>-554.20985207199999</v>
      </c>
      <c r="CH48" s="1" t="s">
        <v>78</v>
      </c>
      <c r="CI48" s="4">
        <f t="shared" si="34"/>
        <v>8.8020757691619454E-3</v>
      </c>
      <c r="CJ48" s="1">
        <v>-1102.9894015499999</v>
      </c>
      <c r="CK48" s="1">
        <v>-551.49608696799999</v>
      </c>
      <c r="CL48" s="1">
        <v>-551.49332860899995</v>
      </c>
      <c r="CN48" s="1" t="s">
        <v>78</v>
      </c>
      <c r="CO48" s="4">
        <f t="shared" si="35"/>
        <v>8.9815435143873398E-3</v>
      </c>
      <c r="CP48" s="1">
        <v>-1103.7346420399999</v>
      </c>
      <c r="CQ48" s="1">
        <v>-551.86654548599995</v>
      </c>
      <c r="CR48" s="1">
        <v>-551.86811086700004</v>
      </c>
      <c r="CT48" s="1" t="s">
        <v>78</v>
      </c>
      <c r="CU48" s="4">
        <f t="shared" si="36"/>
        <v>-4.2299160415879042E-2</v>
      </c>
      <c r="CV48" s="1">
        <v>-1109.2452354300001</v>
      </c>
      <c r="CW48" s="1">
        <v>-554.62335325399999</v>
      </c>
      <c r="CX48" s="1">
        <v>-554.62181476800004</v>
      </c>
      <c r="CZ48" s="1" t="s">
        <v>78</v>
      </c>
      <c r="DA48" s="4">
        <f t="shared" si="37"/>
        <v>8.3446214016745443E-3</v>
      </c>
      <c r="DB48" s="1">
        <v>-1108.4977014599999</v>
      </c>
      <c r="DC48" s="1">
        <v>-554.24927434699998</v>
      </c>
      <c r="DD48" s="1">
        <v>-554.24844041100005</v>
      </c>
      <c r="DF48" s="1" t="s">
        <v>78</v>
      </c>
      <c r="DG48" s="4">
        <f t="shared" si="38"/>
        <v>2.4924677707962245E-3</v>
      </c>
      <c r="DH48" s="1">
        <v>-1109.44870034</v>
      </c>
      <c r="DI48" s="1">
        <v>-554.72423390899996</v>
      </c>
      <c r="DJ48" s="1">
        <v>-554.72447040300005</v>
      </c>
      <c r="DL48" s="1" t="s">
        <v>78</v>
      </c>
      <c r="DM48" s="4">
        <f t="shared" si="39"/>
        <v>-4.1994818245298521E-2</v>
      </c>
      <c r="DN48" s="1">
        <v>-1109.3346868599999</v>
      </c>
      <c r="DO48" s="1">
        <v>-554.668022941</v>
      </c>
      <c r="DP48" s="1">
        <v>-554.66659699599995</v>
      </c>
    </row>
    <row r="49" spans="1:120" x14ac:dyDescent="0.35">
      <c r="A49" s="1" t="s">
        <v>79</v>
      </c>
      <c r="B49" s="4">
        <f t="shared" si="20"/>
        <v>-1.1855536985741794E-2</v>
      </c>
      <c r="C49" s="1">
        <v>-955.832524079</v>
      </c>
      <c r="D49" s="1">
        <v>-554.72066937299996</v>
      </c>
      <c r="E49" s="1">
        <v>-401.11183581300003</v>
      </c>
      <c r="G49" s="1" t="s">
        <v>79</v>
      </c>
      <c r="H49" s="4">
        <f t="shared" si="21"/>
        <v>-5.8303162636934504E-2</v>
      </c>
      <c r="I49" s="1">
        <v>-955.45469300000002</v>
      </c>
      <c r="J49" s="1">
        <v>-554.49657074000004</v>
      </c>
      <c r="K49" s="1">
        <v>-400.95802934800003</v>
      </c>
      <c r="M49" s="1" t="s">
        <v>79</v>
      </c>
      <c r="N49" s="4">
        <f t="shared" si="22"/>
        <v>-2.7971863467866315E-2</v>
      </c>
      <c r="O49" s="1">
        <v>-955.72409013900005</v>
      </c>
      <c r="P49" s="1">
        <v>-554.66716455100004</v>
      </c>
      <c r="Q49" s="1">
        <v>-401.05688101200002</v>
      </c>
      <c r="S49" s="1" t="s">
        <v>79</v>
      </c>
      <c r="T49" s="4">
        <f t="shared" si="23"/>
        <v>1.1324663962780562E-2</v>
      </c>
      <c r="U49" s="1">
        <v>-955.52501635700003</v>
      </c>
      <c r="V49" s="1">
        <v>-554.54023010000003</v>
      </c>
      <c r="W49" s="1">
        <v>-400.98480430400002</v>
      </c>
      <c r="Y49" s="1" t="s">
        <v>79</v>
      </c>
      <c r="Z49" s="4">
        <f t="shared" si="24"/>
        <v>9.3360863777819242E-3</v>
      </c>
      <c r="AA49" s="1">
        <v>-955.47850636099997</v>
      </c>
      <c r="AB49" s="1">
        <v>-554.50629708500003</v>
      </c>
      <c r="AC49" s="1">
        <v>-400.972224154</v>
      </c>
      <c r="AE49" s="1" t="s">
        <v>79</v>
      </c>
      <c r="AF49" s="4">
        <f t="shared" si="25"/>
        <v>-3.5212695561024847E-2</v>
      </c>
      <c r="AG49" s="1">
        <v>-955.36691145999998</v>
      </c>
      <c r="AH49" s="1">
        <v>-554.45958415200005</v>
      </c>
      <c r="AI49" s="1">
        <v>-400.90727119299999</v>
      </c>
      <c r="AK49" s="1" t="s">
        <v>79</v>
      </c>
      <c r="AL49" s="4">
        <f t="shared" si="26"/>
        <v>2.9411997771367396E-2</v>
      </c>
      <c r="AM49" s="1">
        <v>-956.096926919</v>
      </c>
      <c r="AN49" s="1">
        <v>-554.880315913</v>
      </c>
      <c r="AO49" s="1">
        <v>-401.21665787699999</v>
      </c>
      <c r="AQ49" s="1" t="s">
        <v>79</v>
      </c>
      <c r="AR49" s="4">
        <f t="shared" si="27"/>
        <v>1.990773891392783E-2</v>
      </c>
      <c r="AS49" s="1">
        <v>-955.63387535699997</v>
      </c>
      <c r="AT49" s="1">
        <v>-554.60333207600002</v>
      </c>
      <c r="AU49" s="1">
        <v>-401.03057500599999</v>
      </c>
      <c r="AW49" s="1" t="s">
        <v>79</v>
      </c>
      <c r="AX49" s="4">
        <f t="shared" si="28"/>
        <v>-3.5222108496350017E-3</v>
      </c>
      <c r="AY49" s="1">
        <v>-956.24871001700001</v>
      </c>
      <c r="AZ49" s="1">
        <v>-554.96894986699999</v>
      </c>
      <c r="BA49" s="1">
        <v>-401.27975453699997</v>
      </c>
      <c r="BC49" s="1" t="s">
        <v>79</v>
      </c>
      <c r="BD49" s="4">
        <f t="shared" si="29"/>
        <v>4.5676416534497465E-2</v>
      </c>
      <c r="BE49" s="1">
        <v>-955.74176690399997</v>
      </c>
      <c r="BF49" s="1">
        <v>-554.67064008</v>
      </c>
      <c r="BG49" s="1">
        <v>-401.07119961400002</v>
      </c>
      <c r="BI49" s="1" t="s">
        <v>79</v>
      </c>
      <c r="BJ49" s="4">
        <f t="shared" si="30"/>
        <v>-3.2956798545751551E-3</v>
      </c>
      <c r="BK49" s="1">
        <v>-955.97281425799997</v>
      </c>
      <c r="BL49" s="1">
        <v>-554.80958964800004</v>
      </c>
      <c r="BM49" s="1">
        <v>-401.16321935799999</v>
      </c>
      <c r="BO49" s="1" t="s">
        <v>79</v>
      </c>
      <c r="BP49" s="4">
        <f t="shared" si="31"/>
        <v>-6.6578760114708755E-4</v>
      </c>
      <c r="BQ49" s="1">
        <v>-955.92781892799997</v>
      </c>
      <c r="BR49" s="1">
        <v>-554.78038851199994</v>
      </c>
      <c r="BS49" s="1">
        <v>-401.14742935499999</v>
      </c>
      <c r="BV49" s="1" t="s">
        <v>79</v>
      </c>
      <c r="BW49" s="4">
        <f t="shared" si="32"/>
        <v>-1.8487684880418413E-2</v>
      </c>
      <c r="BX49" s="1">
        <v>-955.97767978100001</v>
      </c>
      <c r="BY49" s="1">
        <v>-554.80897384900004</v>
      </c>
      <c r="BZ49" s="1">
        <v>-401.16867646999998</v>
      </c>
      <c r="CB49" s="1" t="s">
        <v>79</v>
      </c>
      <c r="CC49" s="4">
        <f t="shared" si="33"/>
        <v>-3.3006999488254109E-3</v>
      </c>
      <c r="CD49" s="1">
        <v>-954.95480446299996</v>
      </c>
      <c r="CE49" s="1">
        <v>-554.21071284300001</v>
      </c>
      <c r="CF49" s="1">
        <v>-400.74408635999998</v>
      </c>
      <c r="CH49" s="1" t="s">
        <v>79</v>
      </c>
      <c r="CI49" s="4">
        <f t="shared" si="34"/>
        <v>8.0572220224362917E-3</v>
      </c>
      <c r="CJ49" s="1">
        <v>-950.31659648899995</v>
      </c>
      <c r="CK49" s="1">
        <v>-551.49616231200002</v>
      </c>
      <c r="CL49" s="1">
        <v>-398.82044701699999</v>
      </c>
      <c r="CN49" s="1" t="s">
        <v>79</v>
      </c>
      <c r="CO49" s="4">
        <f t="shared" si="35"/>
        <v>-3.8943240072356958E-3</v>
      </c>
      <c r="CP49" s="1">
        <v>-950.97103130000005</v>
      </c>
      <c r="CQ49" s="1">
        <v>-551.86661892899997</v>
      </c>
      <c r="CR49" s="1">
        <v>-399.104406165</v>
      </c>
      <c r="CT49" s="1" t="s">
        <v>79</v>
      </c>
      <c r="CU49" s="4">
        <f t="shared" si="36"/>
        <v>-0.20306019172804074</v>
      </c>
      <c r="CV49" s="1">
        <v>-955.66573701100003</v>
      </c>
      <c r="CW49" s="1">
        <v>-554.62343277499997</v>
      </c>
      <c r="CX49" s="1">
        <v>-401.04198063899997</v>
      </c>
      <c r="CZ49" s="1" t="s">
        <v>79</v>
      </c>
      <c r="DA49" s="4">
        <f t="shared" si="37"/>
        <v>-7.404608699809501E-5</v>
      </c>
      <c r="DB49" s="1">
        <v>-955.01814444399997</v>
      </c>
      <c r="DC49" s="1">
        <v>-554.24934127500001</v>
      </c>
      <c r="DD49" s="1">
        <v>-400.76880305100002</v>
      </c>
      <c r="DF49" s="1" t="s">
        <v>79</v>
      </c>
      <c r="DG49" s="4">
        <f t="shared" si="38"/>
        <v>2.2973122399562273E-3</v>
      </c>
      <c r="DH49" s="1">
        <v>-955.82370233400002</v>
      </c>
      <c r="DI49" s="1">
        <v>-554.72421199899998</v>
      </c>
      <c r="DJ49" s="1">
        <v>-401.09949399599998</v>
      </c>
      <c r="DL49" s="1" t="s">
        <v>79</v>
      </c>
      <c r="DM49" s="4">
        <f t="shared" si="39"/>
        <v>-0.210429035689534</v>
      </c>
      <c r="DN49" s="1">
        <v>-955.72568508699999</v>
      </c>
      <c r="DO49" s="1">
        <v>-554.66809006000005</v>
      </c>
      <c r="DP49" s="1">
        <v>-401.057259687</v>
      </c>
    </row>
    <row r="50" spans="1:120" x14ac:dyDescent="0.35">
      <c r="A50" s="1" t="s">
        <v>80</v>
      </c>
      <c r="B50" s="4">
        <f t="shared" si="20"/>
        <v>1.3940838902302992</v>
      </c>
      <c r="C50" s="1">
        <v>-1109.4366014300001</v>
      </c>
      <c r="D50" s="1">
        <v>-554.71904384899995</v>
      </c>
      <c r="E50" s="1">
        <v>-554.719779195</v>
      </c>
      <c r="G50" s="1" t="s">
        <v>80</v>
      </c>
      <c r="H50" s="4">
        <f t="shared" si="21"/>
        <v>-0.11038080358667167</v>
      </c>
      <c r="I50" s="1">
        <v>-1108.9918474999999</v>
      </c>
      <c r="J50" s="1">
        <v>-554.49501901999997</v>
      </c>
      <c r="K50" s="1">
        <v>-554.49665257699996</v>
      </c>
      <c r="M50" s="1" t="s">
        <v>80</v>
      </c>
      <c r="N50" s="4">
        <f t="shared" si="22"/>
        <v>-0.34049857733644906</v>
      </c>
      <c r="O50" s="1">
        <v>-1109.3321816099999</v>
      </c>
      <c r="P50" s="1">
        <v>-554.66543991599997</v>
      </c>
      <c r="Q50" s="1">
        <v>-554.66619907500001</v>
      </c>
      <c r="S50" s="1" t="s">
        <v>80</v>
      </c>
      <c r="T50" s="4">
        <f t="shared" si="23"/>
        <v>1.4406338000610699</v>
      </c>
      <c r="U50" s="1">
        <v>-1109.07582634</v>
      </c>
      <c r="V50" s="1">
        <v>-554.53897960300003</v>
      </c>
      <c r="W50" s="1">
        <v>-554.53914253300002</v>
      </c>
      <c r="Y50" s="1" t="s">
        <v>80</v>
      </c>
      <c r="Z50" s="4">
        <f t="shared" si="24"/>
        <v>1.1760676372641212</v>
      </c>
      <c r="AA50" s="1">
        <v>-1109.00874273</v>
      </c>
      <c r="AB50" s="1">
        <v>-554.50507863300004</v>
      </c>
      <c r="AC50" s="1">
        <v>-554.50553828</v>
      </c>
      <c r="AE50" s="1" t="s">
        <v>80</v>
      </c>
      <c r="AF50" s="4">
        <f t="shared" si="25"/>
        <v>8.8406048445030486E-2</v>
      </c>
      <c r="AG50" s="1">
        <v>-1108.9166908699999</v>
      </c>
      <c r="AH50" s="1">
        <v>-554.45782070099995</v>
      </c>
      <c r="AI50" s="1">
        <v>-554.45901105300004</v>
      </c>
      <c r="AK50" s="1" t="s">
        <v>80</v>
      </c>
      <c r="AL50" s="4">
        <f t="shared" si="26"/>
        <v>1.6930996972228263</v>
      </c>
      <c r="AM50" s="1">
        <v>-1109.75564459</v>
      </c>
      <c r="AN50" s="1">
        <v>-554.87910237200003</v>
      </c>
      <c r="AO50" s="1">
        <v>-554.87924034399998</v>
      </c>
      <c r="AQ50" s="1" t="s">
        <v>80</v>
      </c>
      <c r="AR50" s="4">
        <f t="shared" si="27"/>
        <v>1.0546947497994803</v>
      </c>
      <c r="AS50" s="1">
        <v>-1109.2028855999999</v>
      </c>
      <c r="AT50" s="1">
        <v>-554.602129719</v>
      </c>
      <c r="AU50" s="1">
        <v>-554.60243664400002</v>
      </c>
      <c r="AW50" s="1" t="s">
        <v>80</v>
      </c>
      <c r="AX50" s="4">
        <f t="shared" si="28"/>
        <v>1.3693154628042796</v>
      </c>
      <c r="AY50" s="1">
        <v>-1109.9337407600001</v>
      </c>
      <c r="AZ50" s="1">
        <v>-554.96774356499998</v>
      </c>
      <c r="BA50" s="1">
        <v>-554.96817933800003</v>
      </c>
      <c r="BC50" s="1" t="s">
        <v>80</v>
      </c>
      <c r="BD50" s="4">
        <f t="shared" si="29"/>
        <v>2.2061169513403267</v>
      </c>
      <c r="BE50" s="1">
        <v>-1109.3355168200001</v>
      </c>
      <c r="BF50" s="1">
        <v>-554.669611003</v>
      </c>
      <c r="BG50" s="1">
        <v>-554.66942148800001</v>
      </c>
      <c r="BI50" s="1" t="s">
        <v>80</v>
      </c>
      <c r="BJ50" s="4">
        <f t="shared" si="30"/>
        <v>-0.11046237988638473</v>
      </c>
      <c r="BK50" s="1">
        <v>-1109.61906494</v>
      </c>
      <c r="BL50" s="1">
        <v>-554.80851639399998</v>
      </c>
      <c r="BM50" s="1">
        <v>-554.81037251299995</v>
      </c>
      <c r="BO50" s="1" t="s">
        <v>80</v>
      </c>
      <c r="BP50" s="4">
        <f t="shared" si="31"/>
        <v>1.0697292498586815</v>
      </c>
      <c r="BQ50" s="1">
        <v>-1109.5565698</v>
      </c>
      <c r="BR50" s="1">
        <v>-554.77889516499999</v>
      </c>
      <c r="BS50" s="1">
        <v>-554.77937935700004</v>
      </c>
      <c r="BV50" s="1" t="s">
        <v>80</v>
      </c>
      <c r="BW50" s="4">
        <f t="shared" si="32"/>
        <v>1.0882985110031431</v>
      </c>
      <c r="BX50" s="1">
        <v>-1109.61277161</v>
      </c>
      <c r="BY50" s="1">
        <v>-554.80677194099997</v>
      </c>
      <c r="BZ50" s="1">
        <v>-554.80773398300005</v>
      </c>
      <c r="CB50" s="1" t="s">
        <v>80</v>
      </c>
      <c r="CC50" s="4">
        <f t="shared" si="33"/>
        <v>0.73754391828133814</v>
      </c>
      <c r="CD50" s="1">
        <v>-1108.4186720800001</v>
      </c>
      <c r="CE50" s="1">
        <v>-554.20955014200001</v>
      </c>
      <c r="CF50" s="1">
        <v>-554.21029728899998</v>
      </c>
      <c r="CH50" s="1" t="s">
        <v>80</v>
      </c>
      <c r="CI50" s="4">
        <f t="shared" si="34"/>
        <v>2.491322529130779</v>
      </c>
      <c r="CJ50" s="1">
        <v>-1102.98393564</v>
      </c>
      <c r="CK50" s="1">
        <v>-551.49411301700002</v>
      </c>
      <c r="CL50" s="1">
        <v>-551.49379279799996</v>
      </c>
      <c r="CN50" s="1" t="s">
        <v>80</v>
      </c>
      <c r="CO50" s="4">
        <f t="shared" si="35"/>
        <v>-1.6183256650976934</v>
      </c>
      <c r="CP50" s="1">
        <v>-1103.7371618499999</v>
      </c>
      <c r="CQ50" s="1">
        <v>-551.86604418900004</v>
      </c>
      <c r="CR50" s="1">
        <v>-551.86853869499998</v>
      </c>
      <c r="CT50" s="1" t="s">
        <v>80</v>
      </c>
      <c r="CU50" s="4">
        <f t="shared" si="36"/>
        <v>-1.0118647163249703</v>
      </c>
      <c r="CV50" s="1">
        <v>-1109.2454128100001</v>
      </c>
      <c r="CW50" s="1">
        <v>-554.62152311600005</v>
      </c>
      <c r="CX50" s="1">
        <v>-554.62227718500003</v>
      </c>
      <c r="CZ50" s="1" t="s">
        <v>80</v>
      </c>
      <c r="DA50" s="4">
        <f t="shared" si="37"/>
        <v>0.80637292542433048</v>
      </c>
      <c r="DB50" s="1">
        <v>-1108.4955734299999</v>
      </c>
      <c r="DC50" s="1">
        <v>-554.247986126</v>
      </c>
      <c r="DD50" s="1">
        <v>-554.24887234100004</v>
      </c>
      <c r="DF50" s="1" t="s">
        <v>80</v>
      </c>
      <c r="DG50" s="4">
        <f t="shared" si="38"/>
        <v>-5.7450377363205352E-2</v>
      </c>
      <c r="DH50" s="1">
        <v>-1109.4475321100001</v>
      </c>
      <c r="DI50" s="1">
        <v>-554.72255329799998</v>
      </c>
      <c r="DJ50" s="1">
        <v>-554.72488725899996</v>
      </c>
      <c r="DL50" s="1" t="s">
        <v>80</v>
      </c>
      <c r="DM50" s="4">
        <f t="shared" si="39"/>
        <v>-0.87742833612759075</v>
      </c>
      <c r="DN50" s="1">
        <v>-1109.3347904100001</v>
      </c>
      <c r="DO50" s="1">
        <v>-554.66629710799998</v>
      </c>
      <c r="DP50" s="1">
        <v>-554.66709503100003</v>
      </c>
    </row>
    <row r="51" spans="1:120" x14ac:dyDescent="0.35">
      <c r="A51" s="1" t="s">
        <v>81</v>
      </c>
      <c r="B51" s="4">
        <f t="shared" si="20"/>
        <v>6.4777805850327183E-3</v>
      </c>
      <c r="C51" s="1">
        <v>-955.83055520699997</v>
      </c>
      <c r="D51" s="1">
        <v>-554.718771135</v>
      </c>
      <c r="E51" s="1">
        <v>-401.111794395</v>
      </c>
      <c r="G51" s="1" t="s">
        <v>81</v>
      </c>
      <c r="H51" s="4">
        <f t="shared" si="21"/>
        <v>-3.2461066646249323E-3</v>
      </c>
      <c r="I51" s="1">
        <v>-955.45254412500003</v>
      </c>
      <c r="J51" s="1">
        <v>-554.49455093500001</v>
      </c>
      <c r="K51" s="1">
        <v>-400.95798801699999</v>
      </c>
      <c r="M51" s="1" t="s">
        <v>81</v>
      </c>
      <c r="N51" s="4">
        <f t="shared" si="22"/>
        <v>2.9875726668116159E-3</v>
      </c>
      <c r="O51" s="1">
        <v>-955.72193472900005</v>
      </c>
      <c r="P51" s="1">
        <v>-554.66510453499995</v>
      </c>
      <c r="Q51" s="1">
        <v>-401.056834955</v>
      </c>
      <c r="S51" s="1" t="s">
        <v>81</v>
      </c>
      <c r="T51" s="4">
        <f t="shared" si="23"/>
        <v>5.8508985538110779E-3</v>
      </c>
      <c r="U51" s="1">
        <v>-955.52330897299998</v>
      </c>
      <c r="V51" s="1">
        <v>-554.53856302099996</v>
      </c>
      <c r="W51" s="1">
        <v>-400.98475527599999</v>
      </c>
      <c r="Y51" s="1" t="s">
        <v>81</v>
      </c>
      <c r="Z51" s="4">
        <f t="shared" si="24"/>
        <v>7.6079251565089696E-3</v>
      </c>
      <c r="AA51" s="1">
        <v>-955.47693417300002</v>
      </c>
      <c r="AB51" s="1">
        <v>-554.50476867999998</v>
      </c>
      <c r="AC51" s="1">
        <v>-400.972177617</v>
      </c>
      <c r="AE51" s="1" t="s">
        <v>81</v>
      </c>
      <c r="AF51" s="4">
        <f t="shared" si="25"/>
        <v>-2.9229391941106258E-3</v>
      </c>
      <c r="AG51" s="1">
        <v>-955.36471479099998</v>
      </c>
      <c r="AH51" s="1">
        <v>-554.45747499900006</v>
      </c>
      <c r="AI51" s="1">
        <v>-400.90723513400002</v>
      </c>
      <c r="AK51" s="1" t="s">
        <v>81</v>
      </c>
      <c r="AL51" s="4">
        <f t="shared" si="26"/>
        <v>1.2346876935913742E-2</v>
      </c>
      <c r="AM51" s="1">
        <v>-956.09532241199997</v>
      </c>
      <c r="AN51" s="1">
        <v>-554.87873665500001</v>
      </c>
      <c r="AO51" s="1">
        <v>-401.21660543299998</v>
      </c>
      <c r="AQ51" s="1" t="s">
        <v>81</v>
      </c>
      <c r="AR51" s="4">
        <f t="shared" si="27"/>
        <v>1.0828303882688572E-2</v>
      </c>
      <c r="AS51" s="1">
        <v>-955.63226616400004</v>
      </c>
      <c r="AT51" s="1">
        <v>-554.60176227299996</v>
      </c>
      <c r="AU51" s="1">
        <v>-401.030521147</v>
      </c>
      <c r="AW51" s="1" t="s">
        <v>81</v>
      </c>
      <c r="AX51" s="4">
        <f t="shared" si="28"/>
        <v>6.7664349343288565E-3</v>
      </c>
      <c r="AY51" s="1">
        <v>-956.24716027900001</v>
      </c>
      <c r="AZ51" s="1">
        <v>-554.967456728</v>
      </c>
      <c r="BA51" s="1">
        <v>-401.279714334</v>
      </c>
      <c r="BC51" s="1" t="s">
        <v>81</v>
      </c>
      <c r="BD51" s="4">
        <f t="shared" si="29"/>
        <v>1.675262109197348E-2</v>
      </c>
      <c r="BE51" s="1">
        <v>-955.74027229800004</v>
      </c>
      <c r="BF51" s="1">
        <v>-554.669158412</v>
      </c>
      <c r="BG51" s="1">
        <v>-401.07114058299999</v>
      </c>
      <c r="BI51" s="1" t="s">
        <v>81</v>
      </c>
      <c r="BJ51" s="4">
        <f t="shared" si="30"/>
        <v>5.3143779694055414E-3</v>
      </c>
      <c r="BK51" s="1">
        <v>-955.971362043</v>
      </c>
      <c r="BL51" s="1">
        <v>-554.808192921</v>
      </c>
      <c r="BM51" s="1">
        <v>-401.16317759100002</v>
      </c>
      <c r="BO51" s="1" t="s">
        <v>81</v>
      </c>
      <c r="BP51" s="4">
        <f t="shared" si="31"/>
        <v>6.8486387012359554E-3</v>
      </c>
      <c r="BQ51" s="1">
        <v>-955.92595375899998</v>
      </c>
      <c r="BR51" s="1">
        <v>-554.778577058</v>
      </c>
      <c r="BS51" s="1">
        <v>-401.14738761500001</v>
      </c>
      <c r="BV51" s="1" t="s">
        <v>81</v>
      </c>
      <c r="BW51" s="4">
        <f t="shared" si="32"/>
        <v>8.3728592088960739E-3</v>
      </c>
      <c r="BX51" s="1">
        <v>-955.97511132600005</v>
      </c>
      <c r="BY51" s="1">
        <v>-554.80650481099997</v>
      </c>
      <c r="BZ51" s="1">
        <v>-401.168619858</v>
      </c>
      <c r="CB51" s="1" t="s">
        <v>81</v>
      </c>
      <c r="CC51" s="4">
        <f t="shared" si="33"/>
        <v>7.8840293415190395E-3</v>
      </c>
      <c r="CD51" s="1">
        <v>-954.95324166</v>
      </c>
      <c r="CE51" s="1">
        <v>-554.209216126</v>
      </c>
      <c r="CF51" s="1">
        <v>-400.74403809799998</v>
      </c>
      <c r="CH51" s="1" t="s">
        <v>81</v>
      </c>
      <c r="CI51" s="4">
        <f t="shared" si="34"/>
        <v>6.8561687356019831E-3</v>
      </c>
      <c r="CJ51" s="1">
        <v>-950.31427948600003</v>
      </c>
      <c r="CK51" s="1">
        <v>-551.49388688399995</v>
      </c>
      <c r="CL51" s="1">
        <v>-398.82040352799999</v>
      </c>
      <c r="CN51" s="1" t="s">
        <v>81</v>
      </c>
      <c r="CO51" s="4">
        <f t="shared" si="35"/>
        <v>7.3606864599331913E-3</v>
      </c>
      <c r="CP51" s="1">
        <v>-950.97007261199997</v>
      </c>
      <c r="CQ51" s="1">
        <v>-551.86572708400001</v>
      </c>
      <c r="CR51" s="1">
        <v>-399.10435725799999</v>
      </c>
      <c r="CT51" s="1" t="s">
        <v>81</v>
      </c>
      <c r="CU51" s="4">
        <f t="shared" si="36"/>
        <v>-4.7248327830525655E-2</v>
      </c>
      <c r="CV51" s="1">
        <v>-955.66315774500003</v>
      </c>
      <c r="CW51" s="1">
        <v>-554.62115567000001</v>
      </c>
      <c r="CX51" s="1">
        <v>-401.04192677999998</v>
      </c>
      <c r="CZ51" s="1" t="s">
        <v>81</v>
      </c>
      <c r="DA51" s="4">
        <f t="shared" si="37"/>
        <v>6.8938194068091149E-3</v>
      </c>
      <c r="DB51" s="1">
        <v>-955.01646000799997</v>
      </c>
      <c r="DC51" s="1">
        <v>-554.24771134800005</v>
      </c>
      <c r="DD51" s="1">
        <v>-400.76875964599998</v>
      </c>
      <c r="DF51" s="1" t="s">
        <v>81</v>
      </c>
      <c r="DG51" s="4">
        <f t="shared" si="38"/>
        <v>2.3035873399341539E-3</v>
      </c>
      <c r="DH51" s="1">
        <v>-955.82189922800001</v>
      </c>
      <c r="DI51" s="1">
        <v>-554.72241376399995</v>
      </c>
      <c r="DJ51" s="1">
        <v>-401.099489135</v>
      </c>
      <c r="DL51" s="1" t="s">
        <v>81</v>
      </c>
      <c r="DM51" s="4">
        <f t="shared" si="39"/>
        <v>-4.6978498745493508E-2</v>
      </c>
      <c r="DN51" s="1">
        <v>-955.72325022300004</v>
      </c>
      <c r="DO51" s="1">
        <v>-554.66596172699997</v>
      </c>
      <c r="DP51" s="1">
        <v>-401.05721363100002</v>
      </c>
    </row>
    <row r="52" spans="1:120" x14ac:dyDescent="0.35">
      <c r="A52" s="1" t="s">
        <v>87</v>
      </c>
      <c r="B52" s="4">
        <f t="shared" si="20"/>
        <v>6.9697480023987171E-3</v>
      </c>
      <c r="C52" s="1">
        <v>-955.83113775499999</v>
      </c>
      <c r="D52" s="1">
        <v>-554.71935565399997</v>
      </c>
      <c r="E52" s="1">
        <v>-401.11179320799999</v>
      </c>
      <c r="G52" s="1" t="s">
        <v>87</v>
      </c>
      <c r="H52" s="4">
        <f t="shared" si="21"/>
        <v>-4.7590320850662239E-3</v>
      </c>
      <c r="I52" s="1">
        <v>-955.45409127200003</v>
      </c>
      <c r="J52" s="1">
        <v>-554.49609377399997</v>
      </c>
      <c r="K52" s="1">
        <v>-400.957989914</v>
      </c>
      <c r="M52" s="1" t="s">
        <v>87</v>
      </c>
      <c r="N52" s="4">
        <f t="shared" si="22"/>
        <v>2.9737675681374468E-3</v>
      </c>
      <c r="O52" s="1">
        <v>-955.72257991599997</v>
      </c>
      <c r="P52" s="1">
        <v>-554.66575092100004</v>
      </c>
      <c r="Q52" s="1">
        <v>-401.05683373400001</v>
      </c>
      <c r="S52" s="1" t="s">
        <v>87</v>
      </c>
      <c r="T52" s="4">
        <f t="shared" si="23"/>
        <v>6.3397284925276838E-3</v>
      </c>
      <c r="U52" s="1">
        <v>-955.52342052200004</v>
      </c>
      <c r="V52" s="1">
        <v>-554.53867012800004</v>
      </c>
      <c r="W52" s="1">
        <v>-400.98476049700002</v>
      </c>
      <c r="Y52" s="1" t="s">
        <v>87</v>
      </c>
      <c r="Z52" s="4">
        <f t="shared" si="24"/>
        <v>8.412392388694713E-3</v>
      </c>
      <c r="AA52" s="1">
        <v>-955.47728232199995</v>
      </c>
      <c r="AB52" s="1">
        <v>-554.50511853099999</v>
      </c>
      <c r="AC52" s="1">
        <v>-400.97217719700001</v>
      </c>
      <c r="AE52" s="1" t="s">
        <v>87</v>
      </c>
      <c r="AF52" s="4">
        <f t="shared" si="25"/>
        <v>-5.2265266410541356E-3</v>
      </c>
      <c r="AG52" s="1">
        <v>-955.36569218099999</v>
      </c>
      <c r="AH52" s="1">
        <v>-554.45845113899998</v>
      </c>
      <c r="AI52" s="1">
        <v>-400.90723271299998</v>
      </c>
      <c r="AK52" s="1" t="s">
        <v>87</v>
      </c>
      <c r="AL52" s="4">
        <f t="shared" si="26"/>
        <v>1.3776343548050476E-2</v>
      </c>
      <c r="AM52" s="1">
        <v>-956.095376612</v>
      </c>
      <c r="AN52" s="1">
        <v>-554.87879511899996</v>
      </c>
      <c r="AO52" s="1">
        <v>-401.21660344700001</v>
      </c>
      <c r="AQ52" s="1" t="s">
        <v>87</v>
      </c>
      <c r="AR52" s="4">
        <f t="shared" si="27"/>
        <v>1.2001746686816261E-2</v>
      </c>
      <c r="AS52" s="1">
        <v>-955.63249300799998</v>
      </c>
      <c r="AT52" s="1">
        <v>-554.60199336899996</v>
      </c>
      <c r="AU52" s="1">
        <v>-401.03051876500001</v>
      </c>
      <c r="AW52" s="1" t="s">
        <v>87</v>
      </c>
      <c r="AX52" s="4">
        <f t="shared" si="28"/>
        <v>7.3261734100545936E-3</v>
      </c>
      <c r="AY52" s="1">
        <v>-956.24746705200005</v>
      </c>
      <c r="AZ52" s="1">
        <v>-554.96776502600005</v>
      </c>
      <c r="BA52" s="1">
        <v>-401.27971370099999</v>
      </c>
      <c r="BC52" s="1" t="s">
        <v>87</v>
      </c>
      <c r="BD52" s="4">
        <f t="shared" si="29"/>
        <v>1.8841600205279377E-2</v>
      </c>
      <c r="BE52" s="1">
        <v>-955.74001680000003</v>
      </c>
      <c r="BF52" s="1">
        <v>-554.66890771299995</v>
      </c>
      <c r="BG52" s="1">
        <v>-401.07113911300002</v>
      </c>
      <c r="BI52" s="1" t="s">
        <v>87</v>
      </c>
      <c r="BJ52" s="4">
        <f t="shared" si="30"/>
        <v>5.5697743458903229E-3</v>
      </c>
      <c r="BK52" s="1">
        <v>-955.97311651099994</v>
      </c>
      <c r="BL52" s="1">
        <v>-554.80994959099996</v>
      </c>
      <c r="BM52" s="1">
        <v>-401.16317579600002</v>
      </c>
      <c r="BO52" s="1" t="s">
        <v>87</v>
      </c>
      <c r="BP52" s="4">
        <f t="shared" si="31"/>
        <v>7.4441451968981767E-3</v>
      </c>
      <c r="BQ52" s="1">
        <v>-955.92631792099996</v>
      </c>
      <c r="BR52" s="1">
        <v>-554.77894134999997</v>
      </c>
      <c r="BS52" s="1">
        <v>-401.14738843399999</v>
      </c>
      <c r="BV52" s="1" t="s">
        <v>87</v>
      </c>
      <c r="BW52" s="4">
        <f t="shared" si="32"/>
        <v>9.0612371984995256E-3</v>
      </c>
      <c r="BX52" s="1">
        <v>-955.97595943399995</v>
      </c>
      <c r="BY52" s="1">
        <v>-554.80735431599999</v>
      </c>
      <c r="BZ52" s="1">
        <v>-401.16861955799999</v>
      </c>
      <c r="CB52" s="1" t="s">
        <v>87</v>
      </c>
      <c r="CC52" s="4">
        <f t="shared" si="33"/>
        <v>8.5560920783138393E-3</v>
      </c>
      <c r="CD52" s="1">
        <v>-954.95389814999999</v>
      </c>
      <c r="CE52" s="1">
        <v>-554.20987300900003</v>
      </c>
      <c r="CF52" s="1">
        <v>-400.74403877600002</v>
      </c>
      <c r="CH52" s="1" t="s">
        <v>87</v>
      </c>
      <c r="CI52" s="4">
        <f t="shared" si="34"/>
        <v>7.4253198969643965E-3</v>
      </c>
      <c r="CJ52" s="1">
        <v>-950.31372774500005</v>
      </c>
      <c r="CK52" s="1">
        <v>-551.49334283300004</v>
      </c>
      <c r="CL52" s="1">
        <v>-398.82039674499998</v>
      </c>
      <c r="CN52" s="1" t="s">
        <v>87</v>
      </c>
      <c r="CO52" s="4">
        <f t="shared" si="35"/>
        <v>8.0013736611685721E-3</v>
      </c>
      <c r="CP52" s="1">
        <v>-950.97247974200002</v>
      </c>
      <c r="CQ52" s="1">
        <v>-551.86813448500004</v>
      </c>
      <c r="CR52" s="1">
        <v>-399.10435800800002</v>
      </c>
      <c r="CT52" s="1" t="s">
        <v>87</v>
      </c>
      <c r="CU52" s="4">
        <f t="shared" si="36"/>
        <v>-6.2587170024637429E-2</v>
      </c>
      <c r="CV52" s="1">
        <v>-955.66385804699996</v>
      </c>
      <c r="CW52" s="1">
        <v>-554.62183390999996</v>
      </c>
      <c r="CX52" s="1">
        <v>-401.04192439799999</v>
      </c>
      <c r="CZ52" s="1" t="s">
        <v>87</v>
      </c>
      <c r="DA52" s="4">
        <f t="shared" si="37"/>
        <v>7.5025035696212397E-3</v>
      </c>
      <c r="DB52" s="1">
        <v>-955.017209041</v>
      </c>
      <c r="DC52" s="1">
        <v>-554.24846160599998</v>
      </c>
      <c r="DD52" s="1">
        <v>-400.768759391</v>
      </c>
      <c r="DF52" s="1" t="s">
        <v>87</v>
      </c>
      <c r="DG52" s="4">
        <f t="shared" si="38"/>
        <v>2.6286373547097525E-3</v>
      </c>
      <c r="DH52" s="1">
        <v>-955.82400879299996</v>
      </c>
      <c r="DI52" s="1">
        <v>-554.72452346600005</v>
      </c>
      <c r="DJ52" s="1">
        <v>-401.09948951600001</v>
      </c>
      <c r="DL52" s="1" t="s">
        <v>87</v>
      </c>
      <c r="DM52" s="4">
        <f t="shared" si="39"/>
        <v>-6.0778687687728025E-2</v>
      </c>
      <c r="DN52" s="1">
        <v>-955.72395614200002</v>
      </c>
      <c r="DO52" s="1">
        <v>-554.66664687599996</v>
      </c>
      <c r="DP52" s="1">
        <v>-401.05721240899999</v>
      </c>
    </row>
    <row r="53" spans="1:120" x14ac:dyDescent="0.35">
      <c r="B53" s="7"/>
      <c r="H53" s="7"/>
      <c r="N53" s="7"/>
      <c r="T53" s="7"/>
      <c r="Z53" s="7"/>
      <c r="AF53" s="7"/>
      <c r="AL53" s="7"/>
      <c r="AR53" s="7"/>
      <c r="AX53" s="7"/>
      <c r="BD53" s="7"/>
      <c r="BJ53" s="7"/>
      <c r="BP53" s="7"/>
      <c r="BW53" s="7"/>
      <c r="CC53" s="7"/>
      <c r="CI53" s="7"/>
      <c r="CO53" s="7"/>
      <c r="CU53" s="7"/>
      <c r="DA53" s="7"/>
      <c r="DG53" s="7"/>
      <c r="DM53" s="7"/>
    </row>
    <row r="54" spans="1:120" x14ac:dyDescent="0.35">
      <c r="A54" s="1" t="s">
        <v>110</v>
      </c>
      <c r="B54" s="7">
        <f>SUM(B8:B52)</f>
        <v>-101.56922607333644</v>
      </c>
      <c r="G54" s="1" t="s">
        <v>110</v>
      </c>
      <c r="H54" s="7">
        <f>SUM(H8:H52)</f>
        <v>-145.79418423955119</v>
      </c>
      <c r="M54" s="1" t="s">
        <v>110</v>
      </c>
      <c r="N54" s="7">
        <f>SUM(N8:N52)</f>
        <v>-150.7231809998593</v>
      </c>
      <c r="S54" s="1" t="s">
        <v>110</v>
      </c>
      <c r="T54" s="7">
        <f>SUM(T8:T52)</f>
        <v>-115.80678158852548</v>
      </c>
      <c r="Y54" s="1" t="s">
        <v>110</v>
      </c>
      <c r="Z54" s="7">
        <f>SUM(Z8:Z52)</f>
        <v>-118.3075995913666</v>
      </c>
      <c r="AE54" s="1" t="s">
        <v>110</v>
      </c>
      <c r="AF54" s="7">
        <f>SUM(AF8:AF52)</f>
        <v>-136.42017247906821</v>
      </c>
      <c r="AK54" s="1" t="s">
        <v>110</v>
      </c>
      <c r="AL54" s="7">
        <f>SUM(AL8:AL52)</f>
        <v>-101.8664597532551</v>
      </c>
      <c r="AQ54" s="1" t="s">
        <v>110</v>
      </c>
      <c r="AR54" s="7">
        <f>SUM(AR8:AR52)</f>
        <v>-120.48308278334083</v>
      </c>
      <c r="AW54" s="1" t="s">
        <v>110</v>
      </c>
      <c r="AX54" s="7">
        <f>SUM(AX8:AX52)</f>
        <v>-103.07873092330377</v>
      </c>
      <c r="BC54" s="1" t="s">
        <v>110</v>
      </c>
      <c r="BD54" s="7">
        <f>SUM(BD8:BD52)</f>
        <v>-85.577939010226828</v>
      </c>
      <c r="BI54" s="1" t="s">
        <v>110</v>
      </c>
      <c r="BJ54" s="7">
        <f>SUM(BJ8:BJ52)</f>
        <v>-140.98038378963744</v>
      </c>
      <c r="BO54" s="1" t="s">
        <v>110</v>
      </c>
      <c r="BP54" s="7">
        <f>SUM(BP8:BP52)</f>
        <v>-115.07986391588619</v>
      </c>
      <c r="BV54" s="1" t="s">
        <v>110</v>
      </c>
      <c r="BW54" s="7">
        <f>SUM(BW8:BW52)</f>
        <v>-103.53662586075875</v>
      </c>
      <c r="CB54" s="1" t="s">
        <v>110</v>
      </c>
      <c r="CC54" s="7">
        <f>SUM(CC8:CC52)</f>
        <v>-120.81795197370204</v>
      </c>
      <c r="CH54" s="1" t="s">
        <v>110</v>
      </c>
      <c r="CI54" s="7">
        <f>SUM(CI8:CI52)</f>
        <v>-69.180759349875871</v>
      </c>
      <c r="CN54" s="1" t="s">
        <v>110</v>
      </c>
      <c r="CO54" s="7">
        <f>SUM(CO8:CO52)</f>
        <v>-197.87112234231395</v>
      </c>
      <c r="CT54" s="1" t="s">
        <v>110</v>
      </c>
      <c r="CU54" s="7">
        <f>SUM(CU8:CU52)</f>
        <v>-157.28459164269452</v>
      </c>
      <c r="CZ54" s="1" t="s">
        <v>110</v>
      </c>
      <c r="DA54" s="7">
        <f>SUM(DA8:DA52)</f>
        <v>-123.87470762551065</v>
      </c>
      <c r="DF54" s="1" t="s">
        <v>110</v>
      </c>
      <c r="DG54" s="7">
        <f>SUM(DG8:DG52)</f>
        <v>-143.05255130824617</v>
      </c>
      <c r="DL54" s="1" t="s">
        <v>110</v>
      </c>
      <c r="DM54" s="7">
        <f>SUM(DM8:DM52)</f>
        <v>-161.6051213069214</v>
      </c>
    </row>
  </sheetData>
  <mergeCells count="2">
    <mergeCell ref="A5:D5"/>
    <mergeCell ref="C2:E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BE403-510E-4EF2-87F0-C63D5160514E}">
  <dimension ref="A1:R88"/>
  <sheetViews>
    <sheetView workbookViewId="0">
      <selection sqref="A1:O1"/>
    </sheetView>
  </sheetViews>
  <sheetFormatPr defaultRowHeight="14.5" x14ac:dyDescent="0.35"/>
  <cols>
    <col min="1" max="1" width="16.7265625" customWidth="1"/>
    <col min="13" max="13" width="12.453125" bestFit="1" customWidth="1"/>
  </cols>
  <sheetData>
    <row r="1" spans="1:17" ht="45" customHeight="1" x14ac:dyDescent="0.35">
      <c r="A1" s="46" t="s">
        <v>199</v>
      </c>
      <c r="B1" s="46"/>
      <c r="C1" s="46"/>
      <c r="D1" s="46"/>
      <c r="E1" s="46"/>
      <c r="F1" s="46"/>
      <c r="G1" s="46"/>
      <c r="H1" s="46"/>
      <c r="I1" s="46"/>
      <c r="J1" s="46"/>
      <c r="K1" s="46"/>
      <c r="L1" s="46"/>
      <c r="M1" s="46"/>
      <c r="N1" s="46"/>
      <c r="O1" s="46"/>
    </row>
    <row r="2" spans="1:17" x14ac:dyDescent="0.35">
      <c r="C2" s="42"/>
      <c r="D2" s="42"/>
      <c r="E2" s="42"/>
      <c r="F2" s="42"/>
      <c r="G2" s="42"/>
    </row>
    <row r="3" spans="1:17" x14ac:dyDescent="0.35">
      <c r="C3" s="42"/>
      <c r="D3" s="42"/>
      <c r="E3" s="42"/>
      <c r="F3" s="42"/>
      <c r="G3" s="42"/>
    </row>
    <row r="5" spans="1:17" x14ac:dyDescent="0.35">
      <c r="A5" s="6" t="s">
        <v>135</v>
      </c>
      <c r="B5" s="6"/>
      <c r="C5" s="6"/>
    </row>
    <row r="6" spans="1:17" x14ac:dyDescent="0.35">
      <c r="A6" t="s">
        <v>23</v>
      </c>
    </row>
    <row r="7" spans="1:17" x14ac:dyDescent="0.35">
      <c r="B7" t="s">
        <v>24</v>
      </c>
      <c r="C7" t="s">
        <v>25</v>
      </c>
      <c r="D7" t="s">
        <v>26</v>
      </c>
      <c r="E7" t="s">
        <v>27</v>
      </c>
      <c r="F7" t="s">
        <v>28</v>
      </c>
      <c r="G7" t="s">
        <v>29</v>
      </c>
      <c r="H7" t="s">
        <v>30</v>
      </c>
      <c r="I7" t="s">
        <v>31</v>
      </c>
      <c r="J7" t="s">
        <v>32</v>
      </c>
      <c r="K7" t="s">
        <v>33</v>
      </c>
      <c r="M7" t="s">
        <v>34</v>
      </c>
      <c r="O7" s="30" t="s">
        <v>144</v>
      </c>
      <c r="P7" s="30"/>
      <c r="Q7" s="30"/>
    </row>
    <row r="8" spans="1:17" x14ac:dyDescent="0.35">
      <c r="A8" t="s">
        <v>34</v>
      </c>
      <c r="B8">
        <v>-1028.5750669199999</v>
      </c>
      <c r="C8">
        <v>-1216.6671468899999</v>
      </c>
      <c r="D8">
        <v>-1255.9253368300001</v>
      </c>
      <c r="E8">
        <v>-1253.9421015800001</v>
      </c>
      <c r="F8">
        <v>-1253.5075510199999</v>
      </c>
      <c r="G8">
        <v>-1202.2291571400001</v>
      </c>
      <c r="H8">
        <v>-1259.4910676699999</v>
      </c>
      <c r="I8">
        <v>-1259.49059038</v>
      </c>
      <c r="J8">
        <v>-1259.4892073999999</v>
      </c>
      <c r="K8">
        <v>-1105.9357428999999</v>
      </c>
    </row>
    <row r="9" spans="1:17" x14ac:dyDescent="0.35">
      <c r="A9" t="s">
        <v>35</v>
      </c>
      <c r="B9">
        <v>-704.95136852099995</v>
      </c>
      <c r="C9">
        <v>-704.95136852099995</v>
      </c>
      <c r="D9">
        <v>-704.95136852099995</v>
      </c>
      <c r="E9">
        <v>-704.95136852099995</v>
      </c>
      <c r="F9">
        <v>-704.95136852099995</v>
      </c>
      <c r="G9">
        <v>-704.95136852099995</v>
      </c>
      <c r="H9">
        <v>-704.95136852099995</v>
      </c>
      <c r="I9">
        <v>-704.95136852099995</v>
      </c>
      <c r="J9">
        <v>-704.95136852099995</v>
      </c>
      <c r="K9">
        <v>-704.95136852099995</v>
      </c>
      <c r="O9">
        <v>0</v>
      </c>
    </row>
    <row r="10" spans="1:17" x14ac:dyDescent="0.35">
      <c r="A10" t="s">
        <v>36</v>
      </c>
      <c r="B10">
        <v>-323.62383860699998</v>
      </c>
      <c r="C10">
        <v>-511.69558687599999</v>
      </c>
      <c r="D10">
        <v>-550.97359370900006</v>
      </c>
      <c r="E10">
        <v>-548.99205695299997</v>
      </c>
      <c r="F10">
        <v>-548.54628131100003</v>
      </c>
      <c r="G10">
        <v>-497.270927433</v>
      </c>
      <c r="H10">
        <v>-554.54011841500005</v>
      </c>
      <c r="I10">
        <v>-554.53850620399999</v>
      </c>
      <c r="J10">
        <v>-554.53859214900001</v>
      </c>
      <c r="K10">
        <v>-400.98469031299999</v>
      </c>
      <c r="O10">
        <v>4</v>
      </c>
    </row>
    <row r="11" spans="1:17" ht="15" thickBot="1" x14ac:dyDescent="0.4">
      <c r="A11" t="s">
        <v>37</v>
      </c>
      <c r="B11" s="17">
        <f t="shared" ref="B11:F11" si="0">627.5095*(B8-B9-B10)</f>
        <v>8.7981851979014869E-2</v>
      </c>
      <c r="C11" s="17">
        <f t="shared" si="0"/>
        <v>-12.670353676664833</v>
      </c>
      <c r="D11" s="17">
        <f t="shared" si="0"/>
        <v>-0.23506505876284184</v>
      </c>
      <c r="E11" s="17">
        <f t="shared" si="0"/>
        <v>0.83075606188292039</v>
      </c>
      <c r="F11" s="17">
        <f t="shared" si="0"/>
        <v>-6.2130895312596337</v>
      </c>
      <c r="G11" s="17">
        <f>627.5095*(G8-G9-G10)</f>
        <v>-4.3054593963617949</v>
      </c>
      <c r="H11" s="17">
        <f t="shared" ref="H11:K11" si="1">627.5095*(H8-H9-H10)</f>
        <v>0.26309339809483973</v>
      </c>
      <c r="I11" s="17">
        <f t="shared" si="1"/>
        <v>-0.4490803112361782</v>
      </c>
      <c r="J11" s="17">
        <f t="shared" si="1"/>
        <v>0.47268408107651277</v>
      </c>
      <c r="K11" s="17">
        <f t="shared" si="1"/>
        <v>0.19825158638168472</v>
      </c>
      <c r="M11" s="21">
        <f>SUM(B11:K11)</f>
        <v>-22.020280994870312</v>
      </c>
      <c r="O11" s="24">
        <v>55</v>
      </c>
    </row>
    <row r="12" spans="1:17" x14ac:dyDescent="0.35">
      <c r="M12" s="7"/>
      <c r="O12">
        <f>O11+60*O10+1440*O9</f>
        <v>295</v>
      </c>
    </row>
    <row r="13" spans="1:17" x14ac:dyDescent="0.35">
      <c r="A13" s="31" t="s">
        <v>136</v>
      </c>
      <c r="B13" s="31"/>
      <c r="C13" s="31"/>
      <c r="D13" s="31"/>
    </row>
    <row r="15" spans="1:17" x14ac:dyDescent="0.35">
      <c r="B15" t="s">
        <v>24</v>
      </c>
      <c r="C15" t="s">
        <v>25</v>
      </c>
      <c r="D15" t="s">
        <v>26</v>
      </c>
      <c r="E15" t="s">
        <v>27</v>
      </c>
      <c r="F15" t="s">
        <v>28</v>
      </c>
      <c r="G15" t="s">
        <v>29</v>
      </c>
      <c r="H15" t="s">
        <v>30</v>
      </c>
      <c r="I15" t="s">
        <v>31</v>
      </c>
      <c r="J15" t="s">
        <v>32</v>
      </c>
      <c r="K15" t="s">
        <v>33</v>
      </c>
      <c r="M15" t="s">
        <v>34</v>
      </c>
    </row>
    <row r="16" spans="1:17" x14ac:dyDescent="0.35">
      <c r="A16" t="s">
        <v>34</v>
      </c>
      <c r="B16">
        <v>-1028.5750669199999</v>
      </c>
      <c r="C16">
        <v>-1216.6671468899999</v>
      </c>
      <c r="D16">
        <v>-1255.9253368300001</v>
      </c>
      <c r="E16">
        <v>-1253.9421015800001</v>
      </c>
      <c r="F16">
        <v>-1253.5075510199999</v>
      </c>
      <c r="G16">
        <v>-1202.2291571400001</v>
      </c>
      <c r="H16">
        <v>-1259.4910676699999</v>
      </c>
      <c r="I16">
        <v>-1259.49059038</v>
      </c>
      <c r="J16">
        <v>-1259.4892073999999</v>
      </c>
      <c r="K16">
        <v>-1105.9357428999999</v>
      </c>
    </row>
    <row r="17" spans="1:18" x14ac:dyDescent="0.35">
      <c r="A17" t="s">
        <v>35</v>
      </c>
      <c r="B17">
        <v>-704.95148077199997</v>
      </c>
      <c r="C17">
        <v>-704.94896027499999</v>
      </c>
      <c r="D17">
        <v>-704.95160123799997</v>
      </c>
      <c r="E17">
        <v>-704.95184018600003</v>
      </c>
      <c r="F17">
        <v>-704.94999887899996</v>
      </c>
      <c r="G17">
        <v>-704.950761554</v>
      </c>
      <c r="H17">
        <v>-704.95195749899995</v>
      </c>
      <c r="I17">
        <v>-704.95069437899997</v>
      </c>
      <c r="J17">
        <v>-704.94950062500004</v>
      </c>
      <c r="K17">
        <v>-704.95152463600004</v>
      </c>
      <c r="O17">
        <v>0</v>
      </c>
    </row>
    <row r="18" spans="1:18" x14ac:dyDescent="0.35">
      <c r="A18" t="s">
        <v>36</v>
      </c>
      <c r="B18">
        <v>-323.624109949</v>
      </c>
      <c r="C18">
        <v>-511.69188951799998</v>
      </c>
      <c r="D18">
        <v>-550.96726961800005</v>
      </c>
      <c r="E18">
        <v>-548.99203399999999</v>
      </c>
      <c r="F18">
        <v>-548.54569834699998</v>
      </c>
      <c r="G18">
        <v>-497.26681008899999</v>
      </c>
      <c r="H18">
        <v>-554.54067346600004</v>
      </c>
      <c r="I18">
        <v>-554.53964489999998</v>
      </c>
      <c r="J18">
        <v>-554.53974727399998</v>
      </c>
      <c r="K18">
        <v>-400.98491356599999</v>
      </c>
      <c r="O18">
        <v>19</v>
      </c>
    </row>
    <row r="19" spans="1:18" ht="15" thickBot="1" x14ac:dyDescent="0.4">
      <c r="A19" t="s">
        <v>37</v>
      </c>
      <c r="B19" s="17">
        <f t="shared" ref="B19:F19" si="2">627.5095*(B16-B17-B18)</f>
        <v>0.32869010363621148</v>
      </c>
      <c r="C19" s="17">
        <f t="shared" si="2"/>
        <v>-16.501678189883908</v>
      </c>
      <c r="D19" s="17">
        <f t="shared" si="2"/>
        <v>-4.0574601118116158</v>
      </c>
      <c r="E19" s="17">
        <f t="shared" si="2"/>
        <v>1.1123271047053478</v>
      </c>
      <c r="F19" s="17">
        <f t="shared" si="2"/>
        <v>-7.438368346036504</v>
      </c>
      <c r="G19" s="17">
        <f>627.5095*(G16-G17-G18)</f>
        <v>-7.2700094297920037</v>
      </c>
      <c r="H19" s="17">
        <f t="shared" ref="H19:K19" si="3">627.5095*(H16-H17-H18)</f>
        <v>0.98098246386294918</v>
      </c>
      <c r="I19" s="17">
        <f t="shared" si="3"/>
        <v>-0.15756826296167936</v>
      </c>
      <c r="J19" s="17">
        <f t="shared" si="3"/>
        <v>2.5413507289980999E-2</v>
      </c>
      <c r="K19" s="17">
        <f t="shared" si="3"/>
        <v>0.43630861043839436</v>
      </c>
      <c r="M19" s="21">
        <f>SUM(B19:K19)</f>
        <v>-32.541362550552826</v>
      </c>
      <c r="O19" s="24">
        <v>28</v>
      </c>
    </row>
    <row r="20" spans="1:18" x14ac:dyDescent="0.35">
      <c r="M20" t="s">
        <v>141</v>
      </c>
      <c r="O20">
        <f>O19+60*O18+1440*O17</f>
        <v>1168</v>
      </c>
      <c r="Q20" s="7">
        <f>O20/O12</f>
        <v>3.9593220338983053</v>
      </c>
      <c r="R20" t="s">
        <v>142</v>
      </c>
    </row>
    <row r="21" spans="1:18" x14ac:dyDescent="0.35">
      <c r="A21" t="s">
        <v>137</v>
      </c>
      <c r="B21">
        <f>B19-B11</f>
        <v>0.24070825165719661</v>
      </c>
      <c r="C21">
        <f t="shared" ref="C21:K21" si="4">C19-C11</f>
        <v>-3.8313245132190747</v>
      </c>
      <c r="D21">
        <f t="shared" si="4"/>
        <v>-3.822395053048774</v>
      </c>
      <c r="E21">
        <f t="shared" si="4"/>
        <v>0.2815710428224274</v>
      </c>
      <c r="F21">
        <f t="shared" si="4"/>
        <v>-1.2252788147768703</v>
      </c>
      <c r="G21">
        <f t="shared" si="4"/>
        <v>-2.9645500334302088</v>
      </c>
      <c r="H21">
        <f t="shared" si="4"/>
        <v>0.7178890657681094</v>
      </c>
      <c r="I21">
        <f t="shared" si="4"/>
        <v>0.29151204827449884</v>
      </c>
      <c r="J21">
        <f t="shared" si="4"/>
        <v>-0.44727057378653179</v>
      </c>
      <c r="K21">
        <f t="shared" si="4"/>
        <v>0.23805702405670964</v>
      </c>
      <c r="M21" s="7">
        <f>AVERAGE(B21:K21)</f>
        <v>-1.0521081555682521</v>
      </c>
    </row>
    <row r="23" spans="1:18" x14ac:dyDescent="0.35">
      <c r="A23" s="6" t="s">
        <v>133</v>
      </c>
      <c r="B23" s="6"/>
      <c r="C23" s="6"/>
    </row>
    <row r="24" spans="1:18" x14ac:dyDescent="0.35">
      <c r="A24" t="s">
        <v>23</v>
      </c>
    </row>
    <row r="25" spans="1:18" x14ac:dyDescent="0.35">
      <c r="B25" t="s">
        <v>24</v>
      </c>
      <c r="C25" t="s">
        <v>25</v>
      </c>
      <c r="D25" t="s">
        <v>26</v>
      </c>
      <c r="E25" t="s">
        <v>27</v>
      </c>
      <c r="F25" t="s">
        <v>28</v>
      </c>
      <c r="G25" t="s">
        <v>29</v>
      </c>
      <c r="H25" t="s">
        <v>30</v>
      </c>
      <c r="I25" t="s">
        <v>31</v>
      </c>
      <c r="J25" t="s">
        <v>32</v>
      </c>
      <c r="K25" t="s">
        <v>33</v>
      </c>
      <c r="M25" t="s">
        <v>34</v>
      </c>
    </row>
    <row r="26" spans="1:18" x14ac:dyDescent="0.35">
      <c r="A26" t="s">
        <v>34</v>
      </c>
      <c r="B26">
        <v>-952.67750960800004</v>
      </c>
      <c r="C26">
        <v>-1216.6640150400001</v>
      </c>
      <c r="D26">
        <v>-1255.9121341499999</v>
      </c>
      <c r="E26">
        <v>-1253.27252972</v>
      </c>
      <c r="F26">
        <v>-1253.5027504300001</v>
      </c>
      <c r="G26">
        <v>-1202.2236824500001</v>
      </c>
      <c r="H26">
        <v>-1259.4848515599999</v>
      </c>
      <c r="I26">
        <v>-1259.48738942</v>
      </c>
      <c r="J26">
        <v>-1259.4876581000001</v>
      </c>
      <c r="K26">
        <v>-1105.9305821200001</v>
      </c>
    </row>
    <row r="27" spans="1:18" x14ac:dyDescent="0.35">
      <c r="A27" t="s">
        <v>35</v>
      </c>
      <c r="B27">
        <v>-704.94568272200002</v>
      </c>
      <c r="C27">
        <v>-704.945682723</v>
      </c>
      <c r="D27">
        <v>-704.945682723</v>
      </c>
      <c r="E27">
        <v>-704.94568271900005</v>
      </c>
      <c r="F27">
        <v>-704.945682723</v>
      </c>
      <c r="G27">
        <v>-704.945682723</v>
      </c>
      <c r="H27">
        <v>-704.945682723</v>
      </c>
      <c r="I27">
        <v>-704.94568272200002</v>
      </c>
      <c r="J27">
        <v>-704.945682723</v>
      </c>
      <c r="K27">
        <v>-704.94568272200002</v>
      </c>
      <c r="O27">
        <v>29</v>
      </c>
    </row>
    <row r="28" spans="1:18" x14ac:dyDescent="0.35">
      <c r="A28" t="s">
        <v>36</v>
      </c>
      <c r="B28">
        <v>-247.73241796900001</v>
      </c>
      <c r="C28">
        <v>-511.69200341800001</v>
      </c>
      <c r="D28">
        <v>-550.95830819299999</v>
      </c>
      <c r="E28">
        <v>-548.329199905</v>
      </c>
      <c r="F28">
        <v>-548.54522620099999</v>
      </c>
      <c r="G28">
        <v>-497.26653869099999</v>
      </c>
      <c r="H28">
        <v>-554.54081813899995</v>
      </c>
      <c r="I28">
        <v>-554.54071672800001</v>
      </c>
      <c r="J28">
        <v>-554.542243676</v>
      </c>
      <c r="K28">
        <v>-400.98559555399999</v>
      </c>
      <c r="O28">
        <v>29</v>
      </c>
    </row>
    <row r="29" spans="1:18" ht="15" thickBot="1" x14ac:dyDescent="0.4">
      <c r="A29" t="s">
        <v>37</v>
      </c>
      <c r="B29" s="17">
        <f t="shared" ref="B29:F29" si="5">627.5095*(B26-B27-B28)</f>
        <v>0.37091019778166773</v>
      </c>
      <c r="C29" s="17">
        <f t="shared" si="5"/>
        <v>-16.521634247089068</v>
      </c>
      <c r="D29" s="17">
        <f t="shared" si="5"/>
        <v>-5.1099566956797009</v>
      </c>
      <c r="E29" s="17">
        <f t="shared" si="5"/>
        <v>1.4764696126361334</v>
      </c>
      <c r="F29" s="17">
        <f t="shared" si="5"/>
        <v>-7.4306575093759024</v>
      </c>
      <c r="G29" s="17">
        <f>627.5095*(G26-G27-G28)</f>
        <v>-7.1919089698866099</v>
      </c>
      <c r="H29" s="17">
        <f t="shared" ref="H29:K29" si="6">627.5095*(H26-H27-H28)</f>
        <v>1.0349526733894245</v>
      </c>
      <c r="I29" s="17">
        <f t="shared" si="6"/>
        <v>-0.62121557970107066</v>
      </c>
      <c r="J29" s="17">
        <f t="shared" si="6"/>
        <v>0.16836017128589781</v>
      </c>
      <c r="K29" s="17">
        <f t="shared" si="6"/>
        <v>0.43684450344859649</v>
      </c>
      <c r="M29" s="21">
        <f>SUM(B29:K29)</f>
        <v>-33.387835843190629</v>
      </c>
      <c r="O29" s="24">
        <v>71</v>
      </c>
    </row>
    <row r="30" spans="1:18" x14ac:dyDescent="0.35">
      <c r="M30" s="22" t="s">
        <v>141</v>
      </c>
      <c r="O30">
        <f>O29+60*O28+1440*O27</f>
        <v>43571</v>
      </c>
      <c r="Q30" s="7">
        <f>O30/O20</f>
        <v>37.30393835616438</v>
      </c>
      <c r="R30" t="s">
        <v>143</v>
      </c>
    </row>
    <row r="31" spans="1:18" x14ac:dyDescent="0.35">
      <c r="A31" t="s">
        <v>134</v>
      </c>
      <c r="B31">
        <f>B29-B19</f>
        <v>4.2220094145456244E-2</v>
      </c>
      <c r="C31">
        <f t="shared" ref="C31:K31" si="7">C29-C19</f>
        <v>-1.9956057205160249E-2</v>
      </c>
      <c r="D31">
        <f t="shared" si="7"/>
        <v>-1.0524965838680851</v>
      </c>
      <c r="E31">
        <f t="shared" si="7"/>
        <v>0.36414250793078562</v>
      </c>
      <c r="F31">
        <f t="shared" si="7"/>
        <v>7.7108366606015721E-3</v>
      </c>
      <c r="G31">
        <f t="shared" si="7"/>
        <v>7.8100459905393826E-2</v>
      </c>
      <c r="H31">
        <f t="shared" si="7"/>
        <v>5.3970209526475355E-2</v>
      </c>
      <c r="I31">
        <f t="shared" si="7"/>
        <v>-0.4636473167393913</v>
      </c>
      <c r="J31">
        <f t="shared" si="7"/>
        <v>0.14294666399591682</v>
      </c>
      <c r="K31">
        <f t="shared" si="7"/>
        <v>5.3589301020212643E-4</v>
      </c>
      <c r="M31" s="7">
        <f>AVERAGE(B31:K31)</f>
        <v>-8.4647329263780519E-2</v>
      </c>
      <c r="Q31" s="7">
        <f>O30/O12</f>
        <v>147.69830508474575</v>
      </c>
      <c r="R31" t="s">
        <v>157</v>
      </c>
    </row>
    <row r="34" spans="1:15" x14ac:dyDescent="0.35">
      <c r="A34" s="23" t="s">
        <v>138</v>
      </c>
      <c r="B34" s="23"/>
      <c r="C34" s="23"/>
    </row>
    <row r="35" spans="1:15" x14ac:dyDescent="0.35">
      <c r="A35" t="s">
        <v>23</v>
      </c>
    </row>
    <row r="36" spans="1:15" x14ac:dyDescent="0.35">
      <c r="B36" t="s">
        <v>24</v>
      </c>
      <c r="C36" t="s">
        <v>25</v>
      </c>
      <c r="D36" t="s">
        <v>26</v>
      </c>
      <c r="E36" t="s">
        <v>27</v>
      </c>
      <c r="F36" t="s">
        <v>28</v>
      </c>
      <c r="G36" t="s">
        <v>29</v>
      </c>
      <c r="H36" t="s">
        <v>30</v>
      </c>
      <c r="I36" t="s">
        <v>31</v>
      </c>
      <c r="J36" t="s">
        <v>32</v>
      </c>
      <c r="K36" t="s">
        <v>33</v>
      </c>
      <c r="M36" t="s">
        <v>34</v>
      </c>
    </row>
    <row r="37" spans="1:15" x14ac:dyDescent="0.35">
      <c r="A37" t="s">
        <v>34</v>
      </c>
      <c r="B37">
        <v>-1028.85287599</v>
      </c>
      <c r="C37">
        <v>-1216.9527186</v>
      </c>
      <c r="D37">
        <v>-1256.23072409</v>
      </c>
      <c r="E37">
        <v>-1254.2747083899999</v>
      </c>
      <c r="F37">
        <v>-1253.8368639</v>
      </c>
      <c r="G37">
        <v>-1202.59507979</v>
      </c>
      <c r="H37">
        <v>-1259.8560145700001</v>
      </c>
      <c r="I37">
        <v>-1259.84845619</v>
      </c>
      <c r="J37">
        <v>-1259.8451361699999</v>
      </c>
      <c r="K37">
        <v>-1106.2470088600001</v>
      </c>
    </row>
    <row r="38" spans="1:15" x14ac:dyDescent="0.35">
      <c r="A38" t="s">
        <v>35</v>
      </c>
      <c r="B38">
        <v>-705.134511567</v>
      </c>
      <c r="C38">
        <v>-705.134511567</v>
      </c>
      <c r="D38">
        <v>-705.134511567</v>
      </c>
      <c r="E38">
        <v>-705.134511567</v>
      </c>
      <c r="F38">
        <v>-705.134511567</v>
      </c>
      <c r="G38">
        <v>-705.134511567</v>
      </c>
      <c r="H38">
        <v>-705.134511567</v>
      </c>
      <c r="I38">
        <v>-705.134511567</v>
      </c>
      <c r="J38">
        <v>-705.134511567</v>
      </c>
      <c r="K38">
        <v>-705.134511567</v>
      </c>
      <c r="O38">
        <v>0</v>
      </c>
    </row>
    <row r="39" spans="1:15" x14ac:dyDescent="0.35">
      <c r="A39" t="s">
        <v>36</v>
      </c>
      <c r="B39">
        <v>-323.71773102100002</v>
      </c>
      <c r="C39">
        <v>-511.79610240599999</v>
      </c>
      <c r="D39">
        <v>-551.09999203200005</v>
      </c>
      <c r="E39">
        <v>-549.13982222200002</v>
      </c>
      <c r="F39">
        <v>-548.69175587500001</v>
      </c>
      <c r="G39">
        <v>-497.45520366900001</v>
      </c>
      <c r="H39">
        <v>-554.72059367600002</v>
      </c>
      <c r="I39">
        <v>-554.71874202399999</v>
      </c>
      <c r="J39">
        <v>-554.71933203100002</v>
      </c>
      <c r="K39">
        <v>-401.11177242999997</v>
      </c>
      <c r="O39">
        <v>2</v>
      </c>
    </row>
    <row r="40" spans="1:15" ht="15" thickBot="1" x14ac:dyDescent="0.4">
      <c r="A40" t="s">
        <v>37</v>
      </c>
      <c r="B40" s="17">
        <f t="shared" ref="B40:F40" si="8">627.5095*(B37-B38-B39)</f>
        <v>-0.39746577232238212</v>
      </c>
      <c r="C40" s="17">
        <f t="shared" si="8"/>
        <v>-13.870863436477149</v>
      </c>
      <c r="D40" s="17">
        <f t="shared" si="8"/>
        <v>2.3716778028874113</v>
      </c>
      <c r="E40" s="17">
        <f t="shared" si="8"/>
        <v>-0.23506568612302653</v>
      </c>
      <c r="F40" s="17">
        <f t="shared" si="8"/>
        <v>-6.6493780613566971</v>
      </c>
      <c r="G40" s="17">
        <f>627.5095*(G37-G38-G39)</f>
        <v>-3.3663085982517273</v>
      </c>
      <c r="H40" s="17">
        <f t="shared" ref="H40:K40" si="9">627.5095*(H37-H38-H39)</f>
        <v>-0.57061133113465534</v>
      </c>
      <c r="I40" s="17">
        <f t="shared" si="9"/>
        <v>3.010414702821365</v>
      </c>
      <c r="J40" s="17">
        <f t="shared" si="9"/>
        <v>5.4639937906246008</v>
      </c>
      <c r="K40" s="17">
        <f t="shared" si="9"/>
        <v>-0.45485841874438865</v>
      </c>
      <c r="M40" s="25">
        <f>SUM(B40:K40)</f>
        <v>-14.698465008076653</v>
      </c>
      <c r="O40" s="24">
        <v>83</v>
      </c>
    </row>
    <row r="41" spans="1:15" x14ac:dyDescent="0.35">
      <c r="M41" s="7"/>
      <c r="O41">
        <f>O40+60*O39+1440*O38</f>
        <v>203</v>
      </c>
    </row>
    <row r="42" spans="1:15" x14ac:dyDescent="0.35">
      <c r="A42" s="32" t="s">
        <v>139</v>
      </c>
      <c r="B42" s="32"/>
      <c r="C42" s="32"/>
      <c r="D42" s="32"/>
    </row>
    <row r="44" spans="1:15" x14ac:dyDescent="0.35">
      <c r="B44" t="s">
        <v>24</v>
      </c>
      <c r="C44" t="s">
        <v>25</v>
      </c>
      <c r="D44" t="s">
        <v>26</v>
      </c>
      <c r="E44" t="s">
        <v>27</v>
      </c>
      <c r="F44" t="s">
        <v>28</v>
      </c>
      <c r="G44" t="s">
        <v>29</v>
      </c>
      <c r="H44" t="s">
        <v>30</v>
      </c>
      <c r="I44" t="s">
        <v>31</v>
      </c>
      <c r="J44" t="s">
        <v>32</v>
      </c>
      <c r="K44" t="s">
        <v>33</v>
      </c>
      <c r="M44" t="s">
        <v>34</v>
      </c>
    </row>
    <row r="45" spans="1:15" x14ac:dyDescent="0.35">
      <c r="A45" t="s">
        <v>34</v>
      </c>
      <c r="B45">
        <v>-1028.85287599</v>
      </c>
      <c r="C45">
        <v>-1216.9527186</v>
      </c>
      <c r="D45">
        <v>-1256.23072409</v>
      </c>
      <c r="E45">
        <v>-1254.2747083899999</v>
      </c>
      <c r="F45">
        <v>-1253.8368639</v>
      </c>
      <c r="G45">
        <v>-1202.59507979</v>
      </c>
      <c r="H45">
        <v>-1259.8560145700001</v>
      </c>
      <c r="I45">
        <v>-1259.84845619</v>
      </c>
      <c r="J45">
        <v>-1259.8451361699999</v>
      </c>
      <c r="K45">
        <v>-1106.2470088600001</v>
      </c>
    </row>
    <row r="46" spans="1:15" x14ac:dyDescent="0.35">
      <c r="A46" t="s">
        <v>35</v>
      </c>
      <c r="B46">
        <v>-705.13456435399996</v>
      </c>
      <c r="C46">
        <v>-705.13225038099995</v>
      </c>
      <c r="D46">
        <v>-705.13451866900004</v>
      </c>
      <c r="E46">
        <v>-705.134808335</v>
      </c>
      <c r="F46">
        <v>-705.13323481899999</v>
      </c>
      <c r="G46">
        <v>-705.134230946</v>
      </c>
      <c r="H46">
        <v>-705.13506151900003</v>
      </c>
      <c r="I46">
        <v>-705.13383691299998</v>
      </c>
      <c r="J46">
        <v>-705.13302983400001</v>
      </c>
      <c r="K46">
        <v>-705.13465921900001</v>
      </c>
      <c r="O46">
        <v>0</v>
      </c>
    </row>
    <row r="47" spans="1:15" x14ac:dyDescent="0.35">
      <c r="A47" t="s">
        <v>36</v>
      </c>
      <c r="B47">
        <v>-323.71788374300002</v>
      </c>
      <c r="C47">
        <v>-511.79255153100002</v>
      </c>
      <c r="D47">
        <v>-551.09381330600002</v>
      </c>
      <c r="E47">
        <v>-549.13976180199995</v>
      </c>
      <c r="F47">
        <v>-548.69108177400005</v>
      </c>
      <c r="G47">
        <v>-497.45104392399998</v>
      </c>
      <c r="H47">
        <v>-554.72095003799996</v>
      </c>
      <c r="I47">
        <v>-554.71945087100005</v>
      </c>
      <c r="J47">
        <v>-554.71995090300004</v>
      </c>
      <c r="K47">
        <v>-401.11190450999999</v>
      </c>
      <c r="O47">
        <v>6</v>
      </c>
    </row>
    <row r="48" spans="1:15" ht="15" thickBot="1" x14ac:dyDescent="0.4">
      <c r="A48" t="s">
        <v>37</v>
      </c>
      <c r="B48" s="17">
        <f t="shared" ref="B48:F48" si="10">627.5095*(B45-B46-B47)</f>
        <v>-0.26850692251548525</v>
      </c>
      <c r="C48" s="17">
        <f t="shared" si="10"/>
        <v>-17.517986928574679</v>
      </c>
      <c r="D48" s="17">
        <f t="shared" si="10"/>
        <v>-1.5010748875340665</v>
      </c>
      <c r="E48" s="17">
        <f t="shared" si="10"/>
        <v>-8.6755070860744576E-2</v>
      </c>
      <c r="F48" s="17">
        <f t="shared" si="10"/>
        <v>-7.8735543419021186</v>
      </c>
      <c r="G48" s="17">
        <f>627.5095*(G45-G46-G47)</f>
        <v>-6.1526804467537213</v>
      </c>
      <c r="H48" s="17">
        <f t="shared" ref="H48:K48" si="11">627.5095*(H45-H46-H47)</f>
        <v>-1.8906861751560769E-3</v>
      </c>
      <c r="I48" s="17">
        <f t="shared" si="11"/>
        <v>3.0318711351756709</v>
      </c>
      <c r="J48" s="17">
        <f t="shared" si="11"/>
        <v>4.9225403159618955</v>
      </c>
      <c r="K48" s="17">
        <f t="shared" si="11"/>
        <v>-0.27932393127528521</v>
      </c>
      <c r="M48" s="25">
        <f>SUM(B48:K48)</f>
        <v>-25.72736176445369</v>
      </c>
      <c r="O48" s="24">
        <v>46</v>
      </c>
    </row>
    <row r="49" spans="1:18" x14ac:dyDescent="0.35">
      <c r="M49" t="s">
        <v>141</v>
      </c>
      <c r="O49">
        <f>O48+60*O47+1440*O46</f>
        <v>406</v>
      </c>
      <c r="Q49" s="7">
        <f>O49/O41</f>
        <v>2</v>
      </c>
      <c r="R49" t="s">
        <v>142</v>
      </c>
    </row>
    <row r="50" spans="1:18" x14ac:dyDescent="0.35">
      <c r="A50" t="s">
        <v>137</v>
      </c>
      <c r="B50">
        <f>B48-B40</f>
        <v>0.12895884980689687</v>
      </c>
      <c r="C50">
        <f t="shared" ref="C50:K50" si="12">C48-C40</f>
        <v>-3.6471234920975295</v>
      </c>
      <c r="D50">
        <f t="shared" si="12"/>
        <v>-3.8727526904214775</v>
      </c>
      <c r="E50">
        <f t="shared" si="12"/>
        <v>0.14831061526228195</v>
      </c>
      <c r="F50">
        <f t="shared" si="12"/>
        <v>-1.2241762805454215</v>
      </c>
      <c r="G50">
        <f t="shared" si="12"/>
        <v>-2.7863718485019939</v>
      </c>
      <c r="H50">
        <f t="shared" si="12"/>
        <v>0.56872064495949926</v>
      </c>
      <c r="I50">
        <f t="shared" si="12"/>
        <v>2.1456432354305832E-2</v>
      </c>
      <c r="J50">
        <f t="shared" si="12"/>
        <v>-0.54145347466270533</v>
      </c>
      <c r="K50">
        <f t="shared" si="12"/>
        <v>0.17553448746910344</v>
      </c>
      <c r="M50" s="7">
        <f>AVERAGE(B50:K50)</f>
        <v>-1.1028896756377038</v>
      </c>
    </row>
    <row r="51" spans="1:18" x14ac:dyDescent="0.35">
      <c r="M51" s="7"/>
    </row>
    <row r="52" spans="1:18" x14ac:dyDescent="0.35">
      <c r="A52" s="23" t="s">
        <v>140</v>
      </c>
      <c r="B52" s="23"/>
      <c r="C52" s="23"/>
    </row>
    <row r="53" spans="1:18" x14ac:dyDescent="0.35">
      <c r="A53" t="s">
        <v>23</v>
      </c>
    </row>
    <row r="54" spans="1:18" x14ac:dyDescent="0.35">
      <c r="B54" t="s">
        <v>24</v>
      </c>
      <c r="C54" t="s">
        <v>25</v>
      </c>
      <c r="D54" t="s">
        <v>26</v>
      </c>
      <c r="E54" t="s">
        <v>27</v>
      </c>
      <c r="F54" t="s">
        <v>28</v>
      </c>
      <c r="G54" t="s">
        <v>29</v>
      </c>
      <c r="H54" t="s">
        <v>30</v>
      </c>
      <c r="I54" t="s">
        <v>31</v>
      </c>
      <c r="J54" t="s">
        <v>32</v>
      </c>
      <c r="K54" t="s">
        <v>33</v>
      </c>
      <c r="M54" t="s">
        <v>34</v>
      </c>
    </row>
    <row r="55" spans="1:18" x14ac:dyDescent="0.35">
      <c r="A55" t="s">
        <v>34</v>
      </c>
      <c r="B55">
        <v>-952.95013744799996</v>
      </c>
      <c r="C55">
        <v>-1216.9493487499999</v>
      </c>
      <c r="D55">
        <v>-1256.21800151</v>
      </c>
      <c r="E55">
        <v>-1253.5998448800001</v>
      </c>
      <c r="F55">
        <v>-1253.8315510299999</v>
      </c>
      <c r="G55">
        <v>-1202.5886682400001</v>
      </c>
      <c r="H55">
        <v>-1259.8498635200001</v>
      </c>
      <c r="I55">
        <v>-1259.8449940400001</v>
      </c>
      <c r="J55">
        <v>-1259.84278438</v>
      </c>
      <c r="K55">
        <v>-1106.2415747099999</v>
      </c>
    </row>
    <row r="56" spans="1:18" x14ac:dyDescent="0.35">
      <c r="A56" t="s">
        <v>35</v>
      </c>
      <c r="B56">
        <v>-705.12897967599997</v>
      </c>
      <c r="C56">
        <v>-705.12897967599997</v>
      </c>
      <c r="D56">
        <v>-705.12897967599997</v>
      </c>
      <c r="E56">
        <v>-705.12897967699996</v>
      </c>
      <c r="F56">
        <v>-705.12897967699996</v>
      </c>
      <c r="G56">
        <v>-705.12897967599997</v>
      </c>
      <c r="H56">
        <v>-705.12897967599997</v>
      </c>
      <c r="I56">
        <v>-705.12897967599997</v>
      </c>
      <c r="J56">
        <v>-705.12897967599997</v>
      </c>
      <c r="K56">
        <v>-705.12897967599997</v>
      </c>
      <c r="O56">
        <v>14</v>
      </c>
    </row>
    <row r="57" spans="1:18" x14ac:dyDescent="0.35">
      <c r="A57" t="s">
        <v>36</v>
      </c>
      <c r="B57">
        <v>-247.82079740500001</v>
      </c>
      <c r="C57">
        <v>-511.79258802800001</v>
      </c>
      <c r="D57">
        <v>-551.08499913100002</v>
      </c>
      <c r="E57">
        <v>-548.47119857899997</v>
      </c>
      <c r="F57">
        <v>-548.69011178300002</v>
      </c>
      <c r="G57">
        <v>-497.45005353699997</v>
      </c>
      <c r="H57">
        <v>-554.72091504499997</v>
      </c>
      <c r="I57">
        <v>-554.72013046300003</v>
      </c>
      <c r="J57">
        <v>-554.72178911499998</v>
      </c>
      <c r="K57">
        <v>-401.11212181000002</v>
      </c>
      <c r="O57">
        <v>19</v>
      </c>
    </row>
    <row r="58" spans="1:18" ht="15" thickBot="1" x14ac:dyDescent="0.4">
      <c r="A58" t="s">
        <v>37</v>
      </c>
      <c r="B58" s="17">
        <f t="shared" ref="B58:F58" si="13">627.5095*(B55-B56-B57)</f>
        <v>-0.22613371597693832</v>
      </c>
      <c r="C58" s="17">
        <f t="shared" si="13"/>
        <v>-17.432870284884245</v>
      </c>
      <c r="D58" s="17">
        <f t="shared" si="13"/>
        <v>-2.5242843481988184</v>
      </c>
      <c r="E58" s="17">
        <f t="shared" si="13"/>
        <v>0.20919660697414963</v>
      </c>
      <c r="F58" s="17">
        <f t="shared" si="13"/>
        <v>-7.8184985408641969</v>
      </c>
      <c r="G58" s="17">
        <f>627.5095*(G55-G56-G57)</f>
        <v>-6.0460709753288615</v>
      </c>
      <c r="H58" s="17">
        <f t="shared" ref="H58:K58" si="14">627.5095*(H55-H56-H57)</f>
        <v>1.9578923810629648E-2</v>
      </c>
      <c r="I58" s="17">
        <f t="shared" si="14"/>
        <v>2.5828912253964602</v>
      </c>
      <c r="J58" s="17">
        <f t="shared" si="14"/>
        <v>5.0102937543659198</v>
      </c>
      <c r="K58" s="17">
        <f t="shared" si="14"/>
        <v>-0.29695255556797784</v>
      </c>
      <c r="M58" s="25">
        <f>SUM(B58:K58)</f>
        <v>-26.522849910273884</v>
      </c>
      <c r="O58" s="24">
        <v>135</v>
      </c>
    </row>
    <row r="59" spans="1:18" x14ac:dyDescent="0.35">
      <c r="M59" s="22" t="s">
        <v>141</v>
      </c>
      <c r="O59">
        <f>O58+60*O57+1440*O56</f>
        <v>21435</v>
      </c>
      <c r="Q59" s="7">
        <f>O59/O49</f>
        <v>52.795566502463053</v>
      </c>
      <c r="R59" t="s">
        <v>143</v>
      </c>
    </row>
    <row r="60" spans="1:18" x14ac:dyDescent="0.35">
      <c r="A60" t="s">
        <v>134</v>
      </c>
      <c r="B60">
        <f>B58-B48</f>
        <v>4.2373206538546926E-2</v>
      </c>
      <c r="C60">
        <f t="shared" ref="C60:K60" si="15">C58-C48</f>
        <v>8.5116643690433591E-2</v>
      </c>
      <c r="D60">
        <f t="shared" si="15"/>
        <v>-1.0232094606647519</v>
      </c>
      <c r="E60">
        <f t="shared" si="15"/>
        <v>0.29595167783489418</v>
      </c>
      <c r="F60">
        <f t="shared" si="15"/>
        <v>5.5055801037921626E-2</v>
      </c>
      <c r="G60">
        <f t="shared" si="15"/>
        <v>0.10660947142485977</v>
      </c>
      <c r="H60">
        <f t="shared" si="15"/>
        <v>2.1469609985785724E-2</v>
      </c>
      <c r="I60">
        <f t="shared" si="15"/>
        <v>-0.44897990977921065</v>
      </c>
      <c r="J60">
        <f t="shared" si="15"/>
        <v>8.7753438404024386E-2</v>
      </c>
      <c r="K60">
        <f t="shared" si="15"/>
        <v>-1.762862429269263E-2</v>
      </c>
      <c r="M60" s="7">
        <f>AVERAGE(B60:K60)</f>
        <v>-7.9548814582018901E-2</v>
      </c>
      <c r="Q60" s="7">
        <f>O59/O41</f>
        <v>105.59113300492611</v>
      </c>
      <c r="R60" t="s">
        <v>157</v>
      </c>
    </row>
    <row r="62" spans="1:18" x14ac:dyDescent="0.35">
      <c r="A62" s="26" t="s">
        <v>154</v>
      </c>
      <c r="B62" s="26"/>
      <c r="C62" s="26"/>
    </row>
    <row r="63" spans="1:18" x14ac:dyDescent="0.35">
      <c r="A63" t="s">
        <v>23</v>
      </c>
    </row>
    <row r="64" spans="1:18" x14ac:dyDescent="0.35">
      <c r="B64" t="s">
        <v>24</v>
      </c>
      <c r="C64" t="s">
        <v>25</v>
      </c>
      <c r="D64" t="s">
        <v>26</v>
      </c>
      <c r="E64" t="s">
        <v>27</v>
      </c>
      <c r="F64" t="s">
        <v>28</v>
      </c>
      <c r="G64" t="s">
        <v>29</v>
      </c>
      <c r="H64" t="s">
        <v>30</v>
      </c>
      <c r="I64" t="s">
        <v>31</v>
      </c>
      <c r="J64" t="s">
        <v>32</v>
      </c>
      <c r="K64" t="s">
        <v>33</v>
      </c>
      <c r="M64" t="s">
        <v>34</v>
      </c>
    </row>
    <row r="65" spans="1:18" x14ac:dyDescent="0.35">
      <c r="A65" t="s">
        <v>34</v>
      </c>
      <c r="B65">
        <v>-1028.8403965</v>
      </c>
      <c r="C65">
        <v>-1216.9578350199999</v>
      </c>
      <c r="D65">
        <v>-1256.2305283999999</v>
      </c>
      <c r="E65">
        <v>-1254.2789369300001</v>
      </c>
      <c r="F65">
        <v>-1253.84817834</v>
      </c>
      <c r="G65">
        <v>-1202.57167807</v>
      </c>
      <c r="H65">
        <v>-1259.86401234</v>
      </c>
      <c r="I65">
        <v>-1259.86798664</v>
      </c>
      <c r="J65">
        <v>-1259.8690185800001</v>
      </c>
      <c r="K65">
        <v>-1106.2380399799999</v>
      </c>
    </row>
    <row r="66" spans="1:18" x14ac:dyDescent="0.35">
      <c r="A66" t="s">
        <v>35</v>
      </c>
      <c r="B66">
        <v>-705.13808940900003</v>
      </c>
      <c r="C66">
        <v>-705.13808940900003</v>
      </c>
      <c r="D66">
        <v>-705.13808940900003</v>
      </c>
      <c r="E66">
        <v>-705.13808940900003</v>
      </c>
      <c r="F66">
        <v>-705.13808940900003</v>
      </c>
      <c r="G66">
        <v>-705.13808940900003</v>
      </c>
      <c r="H66">
        <v>-705.13808940900003</v>
      </c>
      <c r="I66">
        <v>-705.13808940900003</v>
      </c>
      <c r="J66">
        <v>-705.13808940900003</v>
      </c>
      <c r="K66">
        <v>-705.13808940900003</v>
      </c>
      <c r="O66">
        <v>0</v>
      </c>
    </row>
    <row r="67" spans="1:18" x14ac:dyDescent="0.35">
      <c r="A67" t="s">
        <v>36</v>
      </c>
      <c r="B67">
        <v>-323.701961509</v>
      </c>
      <c r="C67">
        <v>-511.78912761499998</v>
      </c>
      <c r="D67">
        <v>-551.08300658799999</v>
      </c>
      <c r="E67">
        <v>-549.14065685200001</v>
      </c>
      <c r="F67">
        <v>-548.69675191800002</v>
      </c>
      <c r="G67">
        <v>-497.42053387800001</v>
      </c>
      <c r="H67">
        <v>-554.724216555</v>
      </c>
      <c r="I67">
        <v>-554.72238983099999</v>
      </c>
      <c r="J67">
        <v>-554.72449502100005</v>
      </c>
      <c r="K67">
        <v>-401.09949196000002</v>
      </c>
      <c r="O67">
        <v>0</v>
      </c>
    </row>
    <row r="68" spans="1:18" ht="15" thickBot="1" x14ac:dyDescent="0.4">
      <c r="A68" t="s">
        <v>37</v>
      </c>
      <c r="B68" s="17">
        <f t="shared" ref="B68:F68" si="16">627.5095*(B65-B66-B67)</f>
        <v>-0.21685598800754927</v>
      </c>
      <c r="C68" s="17">
        <f t="shared" si="16"/>
        <v>-19.213083360919736</v>
      </c>
      <c r="D68" s="17">
        <f t="shared" si="16"/>
        <v>-5.9189224902604556</v>
      </c>
      <c r="E68" s="17">
        <f t="shared" si="16"/>
        <v>-0.11964660889463852</v>
      </c>
      <c r="F68" s="17">
        <f t="shared" si="16"/>
        <v>-8.3691023590951517</v>
      </c>
      <c r="G68" s="17">
        <f>627.5095*(G65-G66-G67)</f>
        <v>-8.192000352885735</v>
      </c>
      <c r="H68" s="17">
        <f t="shared" ref="H68:K68" si="17">627.5095*(H65-H66-H67)</f>
        <v>-1.0707671505817593</v>
      </c>
      <c r="I68" s="17">
        <f t="shared" si="17"/>
        <v>-4.7109648203053975</v>
      </c>
      <c r="J68" s="17">
        <f t="shared" si="17"/>
        <v>-4.0374902494364431</v>
      </c>
      <c r="K68" s="17">
        <f t="shared" si="17"/>
        <v>-0.2877827592326016</v>
      </c>
      <c r="M68" s="27">
        <f>SUM(B68:K68)</f>
        <v>-52.136616139619463</v>
      </c>
      <c r="O68" s="24">
        <v>28</v>
      </c>
    </row>
    <row r="69" spans="1:18" x14ac:dyDescent="0.35">
      <c r="M69" s="7"/>
      <c r="O69">
        <f>O68+60*O67+1440*O66</f>
        <v>28</v>
      </c>
    </row>
    <row r="70" spans="1:18" x14ac:dyDescent="0.35">
      <c r="A70" s="33" t="s">
        <v>155</v>
      </c>
      <c r="B70" s="33"/>
      <c r="C70" s="33"/>
      <c r="D70" s="33"/>
    </row>
    <row r="72" spans="1:18" x14ac:dyDescent="0.35">
      <c r="B72" t="s">
        <v>24</v>
      </c>
      <c r="C72" t="s">
        <v>25</v>
      </c>
      <c r="D72" t="s">
        <v>26</v>
      </c>
      <c r="E72" t="s">
        <v>27</v>
      </c>
      <c r="F72" t="s">
        <v>28</v>
      </c>
      <c r="G72" t="s">
        <v>29</v>
      </c>
      <c r="H72" t="s">
        <v>30</v>
      </c>
      <c r="I72" t="s">
        <v>31</v>
      </c>
      <c r="J72" t="s">
        <v>32</v>
      </c>
      <c r="K72" t="s">
        <v>33</v>
      </c>
      <c r="M72" t="s">
        <v>34</v>
      </c>
    </row>
    <row r="73" spans="1:18" x14ac:dyDescent="0.35">
      <c r="A73" t="s">
        <v>34</v>
      </c>
      <c r="B73">
        <v>-1028.8403965</v>
      </c>
      <c r="C73">
        <v>-1216.9578350199999</v>
      </c>
      <c r="D73">
        <v>-1256.2305283999999</v>
      </c>
      <c r="E73">
        <v>-1254.2789369300001</v>
      </c>
      <c r="F73">
        <v>-1253.84817834</v>
      </c>
      <c r="G73">
        <v>-1202.57167807</v>
      </c>
      <c r="H73">
        <v>-1259.86401234</v>
      </c>
      <c r="I73">
        <v>-1259.86798664</v>
      </c>
      <c r="J73">
        <v>-1259.8690185800001</v>
      </c>
      <c r="K73">
        <v>-1106.2380399799999</v>
      </c>
    </row>
    <row r="74" spans="1:18" x14ac:dyDescent="0.35">
      <c r="A74" t="s">
        <v>35</v>
      </c>
      <c r="B74">
        <v>-705.13806154400004</v>
      </c>
      <c r="C74">
        <v>-705.13581916299995</v>
      </c>
      <c r="D74">
        <v>-705.13800353299996</v>
      </c>
      <c r="E74">
        <v>-705.13832736500001</v>
      </c>
      <c r="F74">
        <v>-705.13694410200003</v>
      </c>
      <c r="G74">
        <v>-705.13915131800002</v>
      </c>
      <c r="H74">
        <v>-705.13848972200003</v>
      </c>
      <c r="I74" s="5">
        <v>-705.13954575900004</v>
      </c>
      <c r="J74">
        <v>-705.13835253599996</v>
      </c>
      <c r="K74">
        <v>-705.13818677500001</v>
      </c>
      <c r="O74">
        <v>0</v>
      </c>
    </row>
    <row r="75" spans="1:18" x14ac:dyDescent="0.35">
      <c r="A75" t="s">
        <v>36</v>
      </c>
      <c r="B75">
        <v>-323.70202722900001</v>
      </c>
      <c r="C75">
        <v>-511.78986950799998</v>
      </c>
      <c r="D75">
        <v>-551.08272765499999</v>
      </c>
      <c r="E75">
        <v>-549.14041692000001</v>
      </c>
      <c r="F75">
        <v>-548.69700830099998</v>
      </c>
      <c r="G75">
        <v>-497.41605136499999</v>
      </c>
      <c r="H75">
        <v>-554.72437491799997</v>
      </c>
      <c r="I75">
        <v>-554.72310480299996</v>
      </c>
      <c r="J75" s="5">
        <v>-554.72493083300003</v>
      </c>
      <c r="K75">
        <v>-401.09952664100001</v>
      </c>
      <c r="O75">
        <v>0</v>
      </c>
    </row>
    <row r="76" spans="1:18" ht="15" thickBot="1" x14ac:dyDescent="0.4">
      <c r="A76" t="s">
        <v>37</v>
      </c>
      <c r="B76" s="17">
        <f t="shared" ref="B76:F76" si="18">627.5095*(B73-B74-B75)</f>
        <v>-0.1931016158747538</v>
      </c>
      <c r="C76" s="17">
        <f t="shared" si="18"/>
        <v>-20.172139387825265</v>
      </c>
      <c r="D76" s="17">
        <f t="shared" si="18"/>
        <v>-6.1478436034931345</v>
      </c>
      <c r="E76" s="17">
        <f t="shared" si="18"/>
        <v>-0.1208865676800587</v>
      </c>
      <c r="F76" s="17">
        <f t="shared" si="18"/>
        <v>-8.926910613896462</v>
      </c>
      <c r="G76" s="17">
        <f>627.5095*(G73-G74-G75)</f>
        <v>-10.338461858649648</v>
      </c>
      <c r="H76" s="17">
        <f t="shared" ref="H76:K76" si="19">627.5095*(H73-H74-H75)</f>
        <v>-0.72019265317938319</v>
      </c>
      <c r="I76" s="17">
        <f t="shared" si="19"/>
        <v>-3.3484396377582915</v>
      </c>
      <c r="J76" s="17">
        <f t="shared" si="19"/>
        <v>-3.5988993870765125</v>
      </c>
      <c r="K76" s="17">
        <f t="shared" si="19"/>
        <v>-0.20492201230775317</v>
      </c>
      <c r="M76" s="27">
        <f>SUM(B76:K76)</f>
        <v>-53.771797337741255</v>
      </c>
      <c r="O76" s="24">
        <v>44</v>
      </c>
    </row>
    <row r="77" spans="1:18" x14ac:dyDescent="0.35">
      <c r="M77" t="s">
        <v>141</v>
      </c>
      <c r="O77">
        <f>O76+60*O75+1440*O74</f>
        <v>44</v>
      </c>
      <c r="Q77" s="7">
        <f>O77/O69</f>
        <v>1.5714285714285714</v>
      </c>
      <c r="R77" t="s">
        <v>142</v>
      </c>
    </row>
    <row r="78" spans="1:18" x14ac:dyDescent="0.35">
      <c r="A78" t="s">
        <v>137</v>
      </c>
      <c r="B78">
        <f>B76-B68</f>
        <v>2.3754372132795465E-2</v>
      </c>
      <c r="C78">
        <f t="shared" ref="C78:K78" si="20">C76-C68</f>
        <v>-0.95905602690552882</v>
      </c>
      <c r="D78">
        <f t="shared" si="20"/>
        <v>-0.22892111323267894</v>
      </c>
      <c r="E78">
        <f t="shared" si="20"/>
        <v>-1.2399587854201866E-3</v>
      </c>
      <c r="F78">
        <f t="shared" si="20"/>
        <v>-0.55780825480131035</v>
      </c>
      <c r="G78">
        <f t="shared" si="20"/>
        <v>-2.1464615057639129</v>
      </c>
      <c r="H78">
        <f t="shared" si="20"/>
        <v>0.35057449740237612</v>
      </c>
      <c r="I78">
        <f t="shared" si="20"/>
        <v>1.3625251825471061</v>
      </c>
      <c r="J78">
        <f t="shared" si="20"/>
        <v>0.43859086235993061</v>
      </c>
      <c r="K78">
        <f t="shared" si="20"/>
        <v>8.2860746924848433E-2</v>
      </c>
      <c r="M78" s="7">
        <f>AVERAGE(B78:K78)</f>
        <v>-0.16351811981217948</v>
      </c>
    </row>
    <row r="79" spans="1:18" x14ac:dyDescent="0.35">
      <c r="M79" s="7"/>
    </row>
    <row r="80" spans="1:18" x14ac:dyDescent="0.35">
      <c r="A80" s="26" t="s">
        <v>156</v>
      </c>
      <c r="B80" s="26"/>
      <c r="C80" s="26"/>
    </row>
    <row r="81" spans="1:18" x14ac:dyDescent="0.35">
      <c r="A81" t="s">
        <v>23</v>
      </c>
    </row>
    <row r="82" spans="1:18" x14ac:dyDescent="0.35">
      <c r="B82" t="s">
        <v>24</v>
      </c>
      <c r="C82" t="s">
        <v>25</v>
      </c>
      <c r="D82" t="s">
        <v>26</v>
      </c>
      <c r="E82" t="s">
        <v>27</v>
      </c>
      <c r="F82" t="s">
        <v>28</v>
      </c>
      <c r="G82" t="s">
        <v>29</v>
      </c>
      <c r="H82" t="s">
        <v>30</v>
      </c>
      <c r="I82" t="s">
        <v>31</v>
      </c>
      <c r="J82" t="s">
        <v>32</v>
      </c>
      <c r="K82" t="s">
        <v>33</v>
      </c>
      <c r="M82" t="s">
        <v>34</v>
      </c>
    </row>
    <row r="83" spans="1:18" x14ac:dyDescent="0.35">
      <c r="A83" t="s">
        <v>34</v>
      </c>
      <c r="B83">
        <v>-952.94379575999994</v>
      </c>
      <c r="C83">
        <v>-1216.95950103</v>
      </c>
      <c r="D83">
        <v>-1256.2315714199999</v>
      </c>
      <c r="E83">
        <v>-1253.6213197300001</v>
      </c>
      <c r="F83">
        <v>-1253.84841852</v>
      </c>
      <c r="G83">
        <v>-1202.56884311</v>
      </c>
      <c r="H83">
        <v>-1259.86363467</v>
      </c>
      <c r="I83">
        <v>-1259.86657395</v>
      </c>
      <c r="J83">
        <v>-1259.8696845100001</v>
      </c>
      <c r="K83">
        <v>-1106.23753629</v>
      </c>
    </row>
    <row r="84" spans="1:18" x14ac:dyDescent="0.35">
      <c r="A84" t="s">
        <v>35</v>
      </c>
      <c r="B84">
        <v>-705.13731384799996</v>
      </c>
      <c r="C84">
        <v>-705.13731384799996</v>
      </c>
      <c r="D84">
        <v>-705.13731384799996</v>
      </c>
      <c r="E84">
        <v>-705.13731384799996</v>
      </c>
      <c r="F84">
        <v>-705.13731384799996</v>
      </c>
      <c r="G84">
        <v>-705.13731384799996</v>
      </c>
      <c r="H84">
        <v>-705.13731384799996</v>
      </c>
      <c r="I84">
        <v>-705.13731384799996</v>
      </c>
      <c r="J84">
        <v>-705.13731384799996</v>
      </c>
      <c r="K84">
        <v>-705.13731384799996</v>
      </c>
      <c r="O84">
        <v>0</v>
      </c>
    </row>
    <row r="85" spans="1:18" x14ac:dyDescent="0.35">
      <c r="A85" t="s">
        <v>36</v>
      </c>
      <c r="B85">
        <v>-247.80625031599999</v>
      </c>
      <c r="C85">
        <v>-511.78975564000001</v>
      </c>
      <c r="D85">
        <v>-551.083592318</v>
      </c>
      <c r="E85">
        <v>-548.484283452</v>
      </c>
      <c r="F85">
        <v>-548.697272613</v>
      </c>
      <c r="G85">
        <v>-497.41538367700002</v>
      </c>
      <c r="H85">
        <v>-554.72519721499998</v>
      </c>
      <c r="I85">
        <v>-554.72326323200002</v>
      </c>
      <c r="J85">
        <v>-554.72674028300003</v>
      </c>
      <c r="K85">
        <v>-401.09984969999999</v>
      </c>
      <c r="O85">
        <v>11</v>
      </c>
    </row>
    <row r="86" spans="1:18" ht="15" thickBot="1" x14ac:dyDescent="0.4">
      <c r="A86" t="s">
        <v>37</v>
      </c>
      <c r="B86" s="17">
        <f t="shared" ref="B86:E86" si="21">627.5095*(B83-B84-B85)</f>
        <v>-0.14532869015691463</v>
      </c>
      <c r="C86" s="17">
        <f t="shared" si="21"/>
        <v>-20.351100704638608</v>
      </c>
      <c r="D86" s="17">
        <f t="shared" si="21"/>
        <v>-6.6925482048790448</v>
      </c>
      <c r="E86" s="17">
        <f t="shared" si="21"/>
        <v>0.17417781183122777</v>
      </c>
      <c r="F86" s="17">
        <f t="shared" ref="F86" si="22">627.5095*(F83-F84-F85)</f>
        <v>-8.6797484270840872</v>
      </c>
      <c r="G86" s="17">
        <f>627.5095*(G83-G84-G85)</f>
        <v>-10.131507970559914</v>
      </c>
      <c r="H86" s="17">
        <f t="shared" ref="H86:K86" si="23">627.5095*(H83-H84-H85)</f>
        <v>-0.70507406680901386</v>
      </c>
      <c r="I86" s="17">
        <f t="shared" si="23"/>
        <v>-3.7630928952586871</v>
      </c>
      <c r="J86" s="17">
        <f t="shared" si="23"/>
        <v>-3.5331163111514039</v>
      </c>
      <c r="K86" s="17">
        <f t="shared" si="23"/>
        <v>-0.23389914606441975</v>
      </c>
      <c r="M86" s="27">
        <f>SUM(B86:K86)</f>
        <v>-54.061238604770864</v>
      </c>
      <c r="O86" s="24">
        <v>71</v>
      </c>
    </row>
    <row r="87" spans="1:18" x14ac:dyDescent="0.35">
      <c r="M87" s="22" t="s">
        <v>141</v>
      </c>
      <c r="O87">
        <f>O86+60*O85+1440*O84</f>
        <v>731</v>
      </c>
      <c r="Q87" s="7">
        <f>O87/O77</f>
        <v>16.613636363636363</v>
      </c>
      <c r="R87" t="s">
        <v>143</v>
      </c>
    </row>
    <row r="88" spans="1:18" x14ac:dyDescent="0.35">
      <c r="A88" t="s">
        <v>134</v>
      </c>
      <c r="B88">
        <f>B86-B76</f>
        <v>4.7772925717839171E-2</v>
      </c>
      <c r="C88">
        <f t="shared" ref="C88:E88" si="24">C86-C76</f>
        <v>-0.17896131681334282</v>
      </c>
      <c r="D88">
        <f t="shared" si="24"/>
        <v>-0.54470460138591026</v>
      </c>
      <c r="E88">
        <f t="shared" si="24"/>
        <v>0.2950643795112865</v>
      </c>
      <c r="F88">
        <f t="shared" ref="F88:K88" si="25">F86-F76</f>
        <v>0.24716218681237478</v>
      </c>
      <c r="G88">
        <f t="shared" si="25"/>
        <v>0.2069538880897337</v>
      </c>
      <c r="H88">
        <f t="shared" si="25"/>
        <v>1.5118586370369336E-2</v>
      </c>
      <c r="I88">
        <f t="shared" si="25"/>
        <v>-0.41465325750039561</v>
      </c>
      <c r="J88">
        <f t="shared" si="25"/>
        <v>6.5783075925108569E-2</v>
      </c>
      <c r="K88">
        <f t="shared" si="25"/>
        <v>-2.8977133756666579E-2</v>
      </c>
      <c r="M88" s="7">
        <f>AVERAGE(B88:K88)</f>
        <v>-2.8944126702960316E-2</v>
      </c>
      <c r="Q88" s="7">
        <f>O87/O69</f>
        <v>26.107142857142858</v>
      </c>
      <c r="R88" t="s">
        <v>157</v>
      </c>
    </row>
  </sheetData>
  <mergeCells count="6">
    <mergeCell ref="A13:D13"/>
    <mergeCell ref="A42:D42"/>
    <mergeCell ref="O7:Q7"/>
    <mergeCell ref="A70:D70"/>
    <mergeCell ref="A1:O1"/>
    <mergeCell ref="C2: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96F5-65FA-4A16-94E4-AA0573AEE35D}">
  <dimension ref="A1:P8"/>
  <sheetViews>
    <sheetView workbookViewId="0"/>
  </sheetViews>
  <sheetFormatPr defaultRowHeight="14.5" x14ac:dyDescent="0.35"/>
  <cols>
    <col min="1" max="1" width="12.26953125" bestFit="1" customWidth="1"/>
    <col min="2" max="2" width="11" bestFit="1" customWidth="1"/>
    <col min="3" max="3" width="12.26953125" customWidth="1"/>
    <col min="10" max="10" width="12.90625" bestFit="1" customWidth="1"/>
    <col min="11" max="11" width="12.90625" customWidth="1"/>
    <col min="12" max="12" width="12.453125" bestFit="1" customWidth="1"/>
  </cols>
  <sheetData>
    <row r="1" spans="1:16" x14ac:dyDescent="0.35">
      <c r="A1" s="5" t="s">
        <v>210</v>
      </c>
    </row>
    <row r="2" spans="1:16" x14ac:dyDescent="0.35">
      <c r="B2" s="42"/>
      <c r="C2" s="42"/>
      <c r="D2" s="42"/>
      <c r="E2" s="42"/>
      <c r="F2" s="42"/>
      <c r="G2" s="42"/>
      <c r="H2" s="42"/>
      <c r="I2" s="42"/>
      <c r="J2" s="42"/>
    </row>
    <row r="3" spans="1:16" x14ac:dyDescent="0.35">
      <c r="B3" s="42"/>
      <c r="C3" s="42"/>
      <c r="D3" s="42"/>
      <c r="E3" s="42"/>
      <c r="F3" s="42"/>
      <c r="G3" s="42"/>
      <c r="H3" s="42"/>
      <c r="I3" s="42"/>
      <c r="J3" s="42"/>
    </row>
    <row r="4" spans="1:16" x14ac:dyDescent="0.35">
      <c r="B4" s="42"/>
      <c r="C4" s="42"/>
      <c r="D4" s="42"/>
      <c r="E4" s="42"/>
      <c r="F4" s="42"/>
      <c r="G4" s="42"/>
      <c r="H4" s="42"/>
      <c r="I4" s="42"/>
      <c r="J4" s="42"/>
    </row>
    <row r="5" spans="1:16" x14ac:dyDescent="0.35">
      <c r="A5" t="s">
        <v>23</v>
      </c>
    </row>
    <row r="6" spans="1:16" ht="15" thickBot="1" x14ac:dyDescent="0.4">
      <c r="B6" s="29" t="s">
        <v>168</v>
      </c>
      <c r="C6" s="29" t="s">
        <v>167</v>
      </c>
      <c r="D6" s="29" t="s">
        <v>34</v>
      </c>
      <c r="E6" s="29" t="s">
        <v>165</v>
      </c>
      <c r="F6" s="29" t="s">
        <v>107</v>
      </c>
      <c r="G6" s="29" t="s">
        <v>83</v>
      </c>
      <c r="H6" s="29" t="s">
        <v>166</v>
      </c>
      <c r="K6" s="29" t="s">
        <v>170</v>
      </c>
      <c r="L6" s="29" t="s">
        <v>167</v>
      </c>
      <c r="M6" s="29" t="s">
        <v>34</v>
      </c>
      <c r="N6" s="29" t="s">
        <v>107</v>
      </c>
      <c r="O6" s="29" t="s">
        <v>83</v>
      </c>
      <c r="P6" s="29" t="s">
        <v>166</v>
      </c>
    </row>
    <row r="7" spans="1:16" x14ac:dyDescent="0.35">
      <c r="A7" t="s">
        <v>164</v>
      </c>
      <c r="B7" s="7">
        <f>C7-K7-'S3. 2B+3B terms'!AF71-'S3. 2B+3B terms'!AI71-'S3. 2B+3B terms'!AM71-'S3. 2B+3B terms'!F62-'S3. 2B+3B terms'!G62-'S3. 2B+3B terms'!J62-'S4. PAIRS'!T38-'S4. PAIRS'!T41-'S4. PAIRS'!T45</f>
        <v>2.520391894357954E-2</v>
      </c>
      <c r="C7">
        <f>627.5095*(D7-E7-F7-G7-H7)</f>
        <v>-17.945604532392245</v>
      </c>
      <c r="D7">
        <v>-2305.32896974</v>
      </c>
      <c r="E7">
        <v>-704.9475357</v>
      </c>
      <c r="F7">
        <v>-548.54516716000001</v>
      </c>
      <c r="G7">
        <v>-497.26630297899999</v>
      </c>
      <c r="H7">
        <v>-554.54136576099995</v>
      </c>
      <c r="J7" t="s">
        <v>164</v>
      </c>
      <c r="K7" s="7">
        <f>L7-'S4. PAIRS'!T38-'S4. PAIRS'!T41-'S4. PAIRS'!T45</f>
        <v>-0.91228209626950441</v>
      </c>
      <c r="L7">
        <f>627.5095*(M7-N7-O7-P7)</f>
        <v>0.95627678729402976</v>
      </c>
      <c r="M7">
        <v>-1600.3557021500001</v>
      </c>
      <c r="N7">
        <v>-548.54619282500005</v>
      </c>
      <c r="O7">
        <v>-497.27075057299999</v>
      </c>
      <c r="P7">
        <v>-554.54028267599995</v>
      </c>
    </row>
    <row r="8" spans="1:16" x14ac:dyDescent="0.35">
      <c r="A8" t="s">
        <v>169</v>
      </c>
      <c r="B8" s="7">
        <f>C8-K8-'S3. 2B+3B terms'!AL71-'S3. 2B+3B terms'!AM71-'S3. 2B+3B terms'!AR71-'S3. 2B+3B terms'!G62-'S3. 2B+3B terms'!I62-'S3. 2B+3B terms'!J62-'S4. PAIRS'!T44-'S4. PAIRS'!T45-'S4. PAIRS'!T50</f>
        <v>2.9029844425265683E-2</v>
      </c>
      <c r="C8">
        <f>627.5095*(D8-E8-F8-G8-H8)</f>
        <v>-8.0250495680133227</v>
      </c>
      <c r="D8">
        <v>-2311.3086544600001</v>
      </c>
      <c r="E8">
        <v>-704.94782936700005</v>
      </c>
      <c r="F8">
        <v>-497.26660065800002</v>
      </c>
      <c r="G8">
        <v>-554.54019945499999</v>
      </c>
      <c r="H8">
        <v>-554.54123625</v>
      </c>
      <c r="J8" t="s">
        <v>169</v>
      </c>
      <c r="K8" s="7">
        <f>L8-'S4. PAIRS'!T44-'S4. PAIRS'!T45-'S4. PAIRS'!T50</f>
        <v>-3.6039125571793784E-2</v>
      </c>
      <c r="L8">
        <f>627.5095*(M8-N8-O8-P8)</f>
        <v>1.9744962923229388</v>
      </c>
      <c r="M8">
        <v>-1606.34695781</v>
      </c>
      <c r="N8">
        <v>-497.27093472299998</v>
      </c>
      <c r="O8">
        <v>-554.53904273600006</v>
      </c>
      <c r="P8">
        <v>-554.54012691100002</v>
      </c>
    </row>
  </sheetData>
  <mergeCells count="1">
    <mergeCell ref="B2:J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S1. IEs</vt:lpstr>
      <vt:lpstr>S2. Totals</vt:lpstr>
      <vt:lpstr>S3. 2B+3B terms</vt:lpstr>
      <vt:lpstr>S4. PAIRS</vt:lpstr>
      <vt:lpstr>S5. Full BSSE</vt:lpstr>
      <vt:lpstr>S6. 4BODY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Mauricio Cafiero</dc:creator>
  <cp:keywords/>
  <dc:description/>
  <cp:lastModifiedBy>Mauricio Cafiero</cp:lastModifiedBy>
  <cp:revision/>
  <dcterms:created xsi:type="dcterms:W3CDTF">2023-09-10T16:58:46Z</dcterms:created>
  <dcterms:modified xsi:type="dcterms:W3CDTF">2023-10-23T10:21:37Z</dcterms:modified>
  <cp:category/>
  <cp:contentStatus/>
</cp:coreProperties>
</file>