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5" windowWidth="25485" windowHeight="15525" activeTab="3"/>
  </bookViews>
  <sheets>
    <sheet name="Z-Average bulk" sheetId="4" r:id="rId1"/>
    <sheet name="SPSS Z-Average" sheetId="6" r:id="rId2"/>
    <sheet name="Z-Average upper and lower" sheetId="2" r:id="rId3"/>
    <sheet name="SPSS Z-Average upper and lower" sheetId="7" r:id="rId4"/>
    <sheet name="Zeta-potentials" sheetId="1" r:id="rId5"/>
    <sheet name="SPSS Zeta potentials" sheetId="5" r:id="rId6"/>
  </sheets>
  <externalReferences>
    <externalReference r:id="rId7"/>
  </externalReferences>
  <definedNames>
    <definedName name="_xlnm._FilterDatabase" localSheetId="2" hidden="1">'Z-Average upper and lower'!$A$1:$U$1</definedName>
    <definedName name="_xlnm._FilterDatabase" localSheetId="4" hidden="1">'Zeta-potentials'!$A$1:$E$1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4" l="1"/>
  <c r="C31" i="4"/>
  <c r="C21" i="4"/>
  <c r="C11" i="4"/>
  <c r="L5" i="4"/>
  <c r="O5" i="4"/>
  <c r="M5" i="4"/>
  <c r="N5" i="4"/>
  <c r="L4" i="4"/>
  <c r="O4" i="4"/>
  <c r="M4" i="4"/>
  <c r="N4" i="4"/>
  <c r="L3" i="4"/>
  <c r="O3" i="4"/>
  <c r="M3" i="4"/>
  <c r="N3" i="4"/>
  <c r="L2" i="4"/>
  <c r="O2" i="4"/>
  <c r="M2" i="4"/>
  <c r="N2" i="4"/>
  <c r="C45" i="1"/>
  <c r="C34" i="1"/>
  <c r="C23" i="1"/>
  <c r="C12" i="1"/>
  <c r="C89" i="2"/>
  <c r="C78" i="2"/>
  <c r="C67" i="2"/>
  <c r="C56" i="2"/>
  <c r="C45" i="2"/>
  <c r="C34" i="2"/>
  <c r="C23" i="2"/>
  <c r="C12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C11" i="2"/>
  <c r="C33" i="1"/>
  <c r="C44" i="1"/>
  <c r="C22" i="1"/>
  <c r="C11" i="1"/>
</calcChain>
</file>

<file path=xl/sharedStrings.xml><?xml version="1.0" encoding="utf-8"?>
<sst xmlns="http://schemas.openxmlformats.org/spreadsheetml/2006/main" count="628" uniqueCount="144">
  <si>
    <t>Sample Name</t>
  </si>
  <si>
    <t>T (°C)</t>
  </si>
  <si>
    <t>ZP (mV)</t>
  </si>
  <si>
    <t>Size</t>
  </si>
  <si>
    <t>Z-Ave (d.nm)</t>
  </si>
  <si>
    <t>PdI</t>
  </si>
  <si>
    <t>Pk 1 Mean Int (d.nm)</t>
  </si>
  <si>
    <t>Pk 2 Mean Int (d.nm)</t>
  </si>
  <si>
    <t>Pk 3 Mean Int (d.nm)</t>
  </si>
  <si>
    <t>Pk 1 Area Int (Percent)</t>
  </si>
  <si>
    <t>Pk 2 Area Int (Percent)</t>
  </si>
  <si>
    <t>Pk 3 Area Int (Percent)</t>
  </si>
  <si>
    <t>Aggregation Index</t>
  </si>
  <si>
    <t>Scattering Angle (°)</t>
  </si>
  <si>
    <t>Derived Count Rate (kcps)</t>
  </si>
  <si>
    <t>Concentration (%)</t>
  </si>
  <si>
    <t>Diffusion Coefficient (µ²/s)</t>
  </si>
  <si>
    <t>Kc/R (1/kDa)</t>
  </si>
  <si>
    <t>Mean Count Rate (kcps)</t>
  </si>
  <si>
    <t>Aggregation Point (°C)</t>
  </si>
  <si>
    <t>Volume Mean (d.nm)</t>
  </si>
  <si>
    <t>Number Mean (d.nm)</t>
  </si>
  <si>
    <t>Sample</t>
  </si>
  <si>
    <t>Lower</t>
  </si>
  <si>
    <t>Position</t>
  </si>
  <si>
    <t>Upper</t>
  </si>
  <si>
    <t>WPC00</t>
  </si>
  <si>
    <t>WPC05</t>
  </si>
  <si>
    <t>WPC00 Average</t>
  </si>
  <si>
    <t>WPC00 SD</t>
  </si>
  <si>
    <t>WPC05 Average</t>
  </si>
  <si>
    <t>WPC05 SD</t>
  </si>
  <si>
    <t>WPC10</t>
  </si>
  <si>
    <t>WPC10 Average</t>
  </si>
  <si>
    <t>WPC10 SD</t>
  </si>
  <si>
    <t>WPC20</t>
  </si>
  <si>
    <t>WPC20 Average</t>
  </si>
  <si>
    <t>WPC20 SD</t>
  </si>
  <si>
    <t>WPC00 2SD</t>
  </si>
  <si>
    <t>WPC05 2SD</t>
  </si>
  <si>
    <t>WPC10 2SD</t>
  </si>
  <si>
    <t>WPC20 2SD</t>
  </si>
  <si>
    <t>Time at 70</t>
  </si>
  <si>
    <t>SD</t>
  </si>
  <si>
    <t>SE</t>
  </si>
  <si>
    <t>2SE</t>
  </si>
  <si>
    <t>2SD</t>
  </si>
  <si>
    <t>Tests of Between-Subjects Effects</t>
  </si>
  <si>
    <t xml:space="preserve">Dependent Variable: </t>
  </si>
  <si>
    <t>Particle_Size</t>
  </si>
  <si>
    <t>Source</t>
  </si>
  <si>
    <t>Type III Sum of Squares</t>
  </si>
  <si>
    <t>df</t>
  </si>
  <si>
    <t>Mean Square</t>
  </si>
  <si>
    <t>F</t>
  </si>
  <si>
    <t>Sig.</t>
  </si>
  <si>
    <t>Corrected Model</t>
  </si>
  <si>
    <t>Intercept</t>
  </si>
  <si>
    <t>Error</t>
  </si>
  <si>
    <t>Total</t>
  </si>
  <si>
    <t>Corrected Total</t>
  </si>
  <si>
    <t>a. R Squared = .105 (Adjusted R Squared = .021)</t>
  </si>
  <si>
    <r>
      <t>11.232</t>
    </r>
    <r>
      <rPr>
        <vertAlign val="superscript"/>
        <sz val="9"/>
        <color indexed="8"/>
        <rFont val="Arial"/>
        <family val="2"/>
      </rPr>
      <t>a</t>
    </r>
  </si>
  <si>
    <t>ParticleSize</t>
  </si>
  <si>
    <t>a. R Squared = .790 (Adjusted R Squared = .771)</t>
  </si>
  <si>
    <r>
      <t>44863.170</t>
    </r>
    <r>
      <rPr>
        <vertAlign val="superscript"/>
        <sz val="9"/>
        <color indexed="8"/>
        <rFont val="Arial"/>
        <family val="2"/>
      </rPr>
      <t>a</t>
    </r>
  </si>
  <si>
    <t>Multiple Comparisons</t>
  </si>
  <si>
    <t>(I) Sample</t>
  </si>
  <si>
    <t>Mean Difference (I-J)</t>
  </si>
  <si>
    <t>Std. Error</t>
  </si>
  <si>
    <t>95% Confidence Interval</t>
  </si>
  <si>
    <t>Lower Bound</t>
  </si>
  <si>
    <t>Upper Bound</t>
  </si>
  <si>
    <t>Tukey HSD</t>
  </si>
  <si>
    <t>LSD</t>
  </si>
  <si>
    <t>Based on observed means.
 The error term is Mean Square(Error) = 372.049.</t>
  </si>
  <si>
    <t>*. The mean difference is significant at the .05 level.</t>
  </si>
  <si>
    <r>
      <t>-51.9444</t>
    </r>
    <r>
      <rPr>
        <vertAlign val="superscript"/>
        <sz val="9"/>
        <color indexed="8"/>
        <rFont val="Arial"/>
        <family val="2"/>
      </rPr>
      <t>*</t>
    </r>
  </si>
  <si>
    <r>
      <t>-68.2000</t>
    </r>
    <r>
      <rPr>
        <vertAlign val="superscript"/>
        <sz val="9"/>
        <color indexed="8"/>
        <rFont val="Arial"/>
        <family val="2"/>
      </rPr>
      <t>*</t>
    </r>
  </si>
  <si>
    <r>
      <t>-97.1667</t>
    </r>
    <r>
      <rPr>
        <vertAlign val="superscript"/>
        <sz val="9"/>
        <color indexed="8"/>
        <rFont val="Arial"/>
        <family val="2"/>
      </rPr>
      <t>*</t>
    </r>
  </si>
  <si>
    <r>
      <t>51.9444</t>
    </r>
    <r>
      <rPr>
        <vertAlign val="superscript"/>
        <sz val="9"/>
        <color indexed="8"/>
        <rFont val="Arial"/>
        <family val="2"/>
      </rPr>
      <t>*</t>
    </r>
  </si>
  <si>
    <r>
      <t>-45.2222</t>
    </r>
    <r>
      <rPr>
        <vertAlign val="superscript"/>
        <sz val="9"/>
        <color indexed="8"/>
        <rFont val="Arial"/>
        <family val="2"/>
      </rPr>
      <t>*</t>
    </r>
  </si>
  <si>
    <r>
      <t>68.2000</t>
    </r>
    <r>
      <rPr>
        <vertAlign val="superscript"/>
        <sz val="9"/>
        <color indexed="8"/>
        <rFont val="Arial"/>
        <family val="2"/>
      </rPr>
      <t>*</t>
    </r>
  </si>
  <si>
    <r>
      <t>-28.9667</t>
    </r>
    <r>
      <rPr>
        <vertAlign val="superscript"/>
        <sz val="9"/>
        <color indexed="8"/>
        <rFont val="Arial"/>
        <family val="2"/>
      </rPr>
      <t>*</t>
    </r>
  </si>
  <si>
    <r>
      <t>97.1667</t>
    </r>
    <r>
      <rPr>
        <vertAlign val="superscript"/>
        <sz val="9"/>
        <color indexed="8"/>
        <rFont val="Arial"/>
        <family val="2"/>
      </rPr>
      <t>*</t>
    </r>
  </si>
  <si>
    <r>
      <t>45.2222</t>
    </r>
    <r>
      <rPr>
        <vertAlign val="superscript"/>
        <sz val="9"/>
        <color indexed="8"/>
        <rFont val="Arial"/>
        <family val="2"/>
      </rPr>
      <t>*</t>
    </r>
  </si>
  <si>
    <r>
      <t>28.9667</t>
    </r>
    <r>
      <rPr>
        <vertAlign val="superscript"/>
        <sz val="9"/>
        <color indexed="8"/>
        <rFont val="Arial"/>
        <family val="2"/>
      </rPr>
      <t>*</t>
    </r>
  </si>
  <si>
    <t>WPC00 Lo</t>
  </si>
  <si>
    <t>WPC00 Up</t>
  </si>
  <si>
    <t>WPC05 Lo</t>
  </si>
  <si>
    <t>WPC05 Up</t>
  </si>
  <si>
    <t>WPC10 Lo</t>
  </si>
  <si>
    <t>WPC10 Up</t>
  </si>
  <si>
    <t>WPC20 Lo</t>
  </si>
  <si>
    <t>WPC20 Up</t>
  </si>
  <si>
    <t>Based on observed means.
 The error term is Mean Square(Error) = 100.016.</t>
  </si>
  <si>
    <r>
      <t>-63.46</t>
    </r>
    <r>
      <rPr>
        <vertAlign val="superscript"/>
        <sz val="9"/>
        <color indexed="8"/>
        <rFont val="Arial"/>
        <family val="2"/>
      </rPr>
      <t>*</t>
    </r>
  </si>
  <si>
    <r>
      <t>-74.26</t>
    </r>
    <r>
      <rPr>
        <vertAlign val="superscript"/>
        <sz val="9"/>
        <color indexed="8"/>
        <rFont val="Arial"/>
        <family val="2"/>
      </rPr>
      <t>*</t>
    </r>
  </si>
  <si>
    <r>
      <t>-70.18</t>
    </r>
    <r>
      <rPr>
        <vertAlign val="superscript"/>
        <sz val="9"/>
        <color indexed="8"/>
        <rFont val="Arial"/>
        <family val="2"/>
      </rPr>
      <t>*</t>
    </r>
  </si>
  <si>
    <r>
      <t>-80.32</t>
    </r>
    <r>
      <rPr>
        <vertAlign val="superscript"/>
        <sz val="9"/>
        <color indexed="8"/>
        <rFont val="Arial"/>
        <family val="2"/>
      </rPr>
      <t>*</t>
    </r>
  </si>
  <si>
    <r>
      <t>-102.57</t>
    </r>
    <r>
      <rPr>
        <vertAlign val="superscript"/>
        <sz val="9"/>
        <color indexed="8"/>
        <rFont val="Arial"/>
        <family val="2"/>
      </rPr>
      <t>*</t>
    </r>
  </si>
  <si>
    <r>
      <t>-115.97</t>
    </r>
    <r>
      <rPr>
        <vertAlign val="superscript"/>
        <sz val="9"/>
        <color indexed="8"/>
        <rFont val="Arial"/>
        <family val="2"/>
      </rPr>
      <t>*</t>
    </r>
  </si>
  <si>
    <r>
      <t>-58.14</t>
    </r>
    <r>
      <rPr>
        <vertAlign val="superscript"/>
        <sz val="9"/>
        <color indexed="8"/>
        <rFont val="Arial"/>
        <family val="2"/>
      </rPr>
      <t>*</t>
    </r>
  </si>
  <si>
    <r>
      <t>-68.94</t>
    </r>
    <r>
      <rPr>
        <vertAlign val="superscript"/>
        <sz val="9"/>
        <color indexed="8"/>
        <rFont val="Arial"/>
        <family val="2"/>
      </rPr>
      <t>*</t>
    </r>
  </si>
  <si>
    <r>
      <t>-64.87</t>
    </r>
    <r>
      <rPr>
        <vertAlign val="superscript"/>
        <sz val="9"/>
        <color indexed="8"/>
        <rFont val="Arial"/>
        <family val="2"/>
      </rPr>
      <t>*</t>
    </r>
  </si>
  <si>
    <r>
      <t>-75.01</t>
    </r>
    <r>
      <rPr>
        <vertAlign val="superscript"/>
        <sz val="9"/>
        <color indexed="8"/>
        <rFont val="Arial"/>
        <family val="2"/>
      </rPr>
      <t>*</t>
    </r>
  </si>
  <si>
    <r>
      <t>-97.26</t>
    </r>
    <r>
      <rPr>
        <vertAlign val="superscript"/>
        <sz val="9"/>
        <color indexed="8"/>
        <rFont val="Arial"/>
        <family val="2"/>
      </rPr>
      <t>*</t>
    </r>
  </si>
  <si>
    <r>
      <t>-110.66</t>
    </r>
    <r>
      <rPr>
        <vertAlign val="superscript"/>
        <sz val="9"/>
        <color indexed="8"/>
        <rFont val="Arial"/>
        <family val="2"/>
      </rPr>
      <t>*</t>
    </r>
  </si>
  <si>
    <r>
      <t>63.46</t>
    </r>
    <r>
      <rPr>
        <vertAlign val="superscript"/>
        <sz val="9"/>
        <color indexed="8"/>
        <rFont val="Arial"/>
        <family val="2"/>
      </rPr>
      <t>*</t>
    </r>
  </si>
  <si>
    <r>
      <t>58.14</t>
    </r>
    <r>
      <rPr>
        <vertAlign val="superscript"/>
        <sz val="9"/>
        <color indexed="8"/>
        <rFont val="Arial"/>
        <family val="2"/>
      </rPr>
      <t>*</t>
    </r>
  </si>
  <si>
    <r>
      <t>-16.87</t>
    </r>
    <r>
      <rPr>
        <vertAlign val="superscript"/>
        <sz val="9"/>
        <color indexed="8"/>
        <rFont val="Arial"/>
        <family val="2"/>
      </rPr>
      <t>*</t>
    </r>
  </si>
  <si>
    <r>
      <t>-39.11</t>
    </r>
    <r>
      <rPr>
        <vertAlign val="superscript"/>
        <sz val="9"/>
        <color indexed="8"/>
        <rFont val="Arial"/>
        <family val="2"/>
      </rPr>
      <t>*</t>
    </r>
  </si>
  <si>
    <r>
      <t>-52.51</t>
    </r>
    <r>
      <rPr>
        <vertAlign val="superscript"/>
        <sz val="9"/>
        <color indexed="8"/>
        <rFont val="Arial"/>
        <family val="2"/>
      </rPr>
      <t>*</t>
    </r>
  </si>
  <si>
    <r>
      <t>74.26</t>
    </r>
    <r>
      <rPr>
        <vertAlign val="superscript"/>
        <sz val="9"/>
        <color indexed="8"/>
        <rFont val="Arial"/>
        <family val="2"/>
      </rPr>
      <t>*</t>
    </r>
  </si>
  <si>
    <r>
      <t>68.94</t>
    </r>
    <r>
      <rPr>
        <vertAlign val="superscript"/>
        <sz val="9"/>
        <color indexed="8"/>
        <rFont val="Arial"/>
        <family val="2"/>
      </rPr>
      <t>*</t>
    </r>
  </si>
  <si>
    <r>
      <t>-28.31</t>
    </r>
    <r>
      <rPr>
        <vertAlign val="superscript"/>
        <sz val="9"/>
        <color indexed="8"/>
        <rFont val="Arial"/>
        <family val="2"/>
      </rPr>
      <t>*</t>
    </r>
  </si>
  <si>
    <r>
      <t>-41.71</t>
    </r>
    <r>
      <rPr>
        <vertAlign val="superscript"/>
        <sz val="9"/>
        <color indexed="8"/>
        <rFont val="Arial"/>
        <family val="2"/>
      </rPr>
      <t>*</t>
    </r>
  </si>
  <si>
    <r>
      <t>70.18</t>
    </r>
    <r>
      <rPr>
        <vertAlign val="superscript"/>
        <sz val="9"/>
        <color indexed="8"/>
        <rFont val="Arial"/>
        <family val="2"/>
      </rPr>
      <t>*</t>
    </r>
  </si>
  <si>
    <r>
      <t>64.87</t>
    </r>
    <r>
      <rPr>
        <vertAlign val="superscript"/>
        <sz val="9"/>
        <color indexed="8"/>
        <rFont val="Arial"/>
        <family val="2"/>
      </rPr>
      <t>*</t>
    </r>
  </si>
  <si>
    <r>
      <t>-32.39</t>
    </r>
    <r>
      <rPr>
        <vertAlign val="superscript"/>
        <sz val="9"/>
        <color indexed="8"/>
        <rFont val="Arial"/>
        <family val="2"/>
      </rPr>
      <t>*</t>
    </r>
  </si>
  <si>
    <r>
      <t>-45.79</t>
    </r>
    <r>
      <rPr>
        <vertAlign val="superscript"/>
        <sz val="9"/>
        <color indexed="8"/>
        <rFont val="Arial"/>
        <family val="2"/>
      </rPr>
      <t>*</t>
    </r>
  </si>
  <si>
    <r>
      <t>80.32</t>
    </r>
    <r>
      <rPr>
        <vertAlign val="superscript"/>
        <sz val="9"/>
        <color indexed="8"/>
        <rFont val="Arial"/>
        <family val="2"/>
      </rPr>
      <t>*</t>
    </r>
  </si>
  <si>
    <r>
      <t>75.01</t>
    </r>
    <r>
      <rPr>
        <vertAlign val="superscript"/>
        <sz val="9"/>
        <color indexed="8"/>
        <rFont val="Arial"/>
        <family val="2"/>
      </rPr>
      <t>*</t>
    </r>
  </si>
  <si>
    <r>
      <t>16.87</t>
    </r>
    <r>
      <rPr>
        <vertAlign val="superscript"/>
        <sz val="9"/>
        <color indexed="8"/>
        <rFont val="Arial"/>
        <family val="2"/>
      </rPr>
      <t>*</t>
    </r>
  </si>
  <si>
    <r>
      <t>-22.24</t>
    </r>
    <r>
      <rPr>
        <vertAlign val="superscript"/>
        <sz val="9"/>
        <color indexed="8"/>
        <rFont val="Arial"/>
        <family val="2"/>
      </rPr>
      <t>*</t>
    </r>
  </si>
  <si>
    <r>
      <t>-35.64</t>
    </r>
    <r>
      <rPr>
        <vertAlign val="superscript"/>
        <sz val="9"/>
        <color indexed="8"/>
        <rFont val="Arial"/>
        <family val="2"/>
      </rPr>
      <t>*</t>
    </r>
  </si>
  <si>
    <r>
      <t>102.57</t>
    </r>
    <r>
      <rPr>
        <vertAlign val="superscript"/>
        <sz val="9"/>
        <color indexed="8"/>
        <rFont val="Arial"/>
        <family val="2"/>
      </rPr>
      <t>*</t>
    </r>
  </si>
  <si>
    <r>
      <t>97.26</t>
    </r>
    <r>
      <rPr>
        <vertAlign val="superscript"/>
        <sz val="9"/>
        <color indexed="8"/>
        <rFont val="Arial"/>
        <family val="2"/>
      </rPr>
      <t>*</t>
    </r>
  </si>
  <si>
    <r>
      <t>39.11</t>
    </r>
    <r>
      <rPr>
        <vertAlign val="superscript"/>
        <sz val="9"/>
        <color indexed="8"/>
        <rFont val="Arial"/>
        <family val="2"/>
      </rPr>
      <t>*</t>
    </r>
  </si>
  <si>
    <r>
      <t>28.31</t>
    </r>
    <r>
      <rPr>
        <vertAlign val="superscript"/>
        <sz val="9"/>
        <color indexed="8"/>
        <rFont val="Arial"/>
        <family val="2"/>
      </rPr>
      <t>*</t>
    </r>
  </si>
  <si>
    <r>
      <t>32.39</t>
    </r>
    <r>
      <rPr>
        <vertAlign val="superscript"/>
        <sz val="9"/>
        <color indexed="8"/>
        <rFont val="Arial"/>
        <family val="2"/>
      </rPr>
      <t>*</t>
    </r>
  </si>
  <si>
    <r>
      <t>22.24</t>
    </r>
    <r>
      <rPr>
        <vertAlign val="superscript"/>
        <sz val="9"/>
        <color indexed="8"/>
        <rFont val="Arial"/>
        <family val="2"/>
      </rPr>
      <t>*</t>
    </r>
  </si>
  <si>
    <r>
      <t>115.97</t>
    </r>
    <r>
      <rPr>
        <vertAlign val="superscript"/>
        <sz val="9"/>
        <color indexed="8"/>
        <rFont val="Arial"/>
        <family val="2"/>
      </rPr>
      <t>*</t>
    </r>
  </si>
  <si>
    <r>
      <t>110.66</t>
    </r>
    <r>
      <rPr>
        <vertAlign val="superscript"/>
        <sz val="9"/>
        <color indexed="8"/>
        <rFont val="Arial"/>
        <family val="2"/>
      </rPr>
      <t>*</t>
    </r>
  </si>
  <si>
    <r>
      <t>52.51</t>
    </r>
    <r>
      <rPr>
        <vertAlign val="superscript"/>
        <sz val="9"/>
        <color indexed="8"/>
        <rFont val="Arial"/>
        <family val="2"/>
      </rPr>
      <t>*</t>
    </r>
  </si>
  <si>
    <r>
      <t>41.71</t>
    </r>
    <r>
      <rPr>
        <vertAlign val="superscript"/>
        <sz val="9"/>
        <color indexed="8"/>
        <rFont val="Arial"/>
        <family val="2"/>
      </rPr>
      <t>*</t>
    </r>
  </si>
  <si>
    <r>
      <t>45.79</t>
    </r>
    <r>
      <rPr>
        <vertAlign val="superscript"/>
        <sz val="9"/>
        <color indexed="8"/>
        <rFont val="Arial"/>
        <family val="2"/>
      </rPr>
      <t>*</t>
    </r>
  </si>
  <si>
    <r>
      <t>35.64</t>
    </r>
    <r>
      <rPr>
        <vertAlign val="superscript"/>
        <sz val="9"/>
        <color indexed="8"/>
        <rFont val="Arial"/>
        <family val="2"/>
      </rPr>
      <t>*</t>
    </r>
  </si>
  <si>
    <r>
      <t>-10.80</t>
    </r>
    <r>
      <rPr>
        <vertAlign val="superscript"/>
        <sz val="9"/>
        <color indexed="8"/>
        <rFont val="Arial"/>
        <family val="2"/>
      </rPr>
      <t>*</t>
    </r>
  </si>
  <si>
    <r>
      <t>10.80</t>
    </r>
    <r>
      <rPr>
        <vertAlign val="superscript"/>
        <sz val="9"/>
        <color indexed="8"/>
        <rFont val="Arial"/>
        <family val="2"/>
      </rPr>
      <t>*</t>
    </r>
  </si>
  <si>
    <r>
      <t>-10.14</t>
    </r>
    <r>
      <rPr>
        <vertAlign val="superscript"/>
        <sz val="9"/>
        <color indexed="8"/>
        <rFont val="Arial"/>
        <family val="2"/>
      </rPr>
      <t>*</t>
    </r>
  </si>
  <si>
    <r>
      <t>10.14</t>
    </r>
    <r>
      <rPr>
        <vertAlign val="superscript"/>
        <sz val="9"/>
        <color indexed="8"/>
        <rFont val="Arial"/>
        <family val="2"/>
      </rPr>
      <t>*</t>
    </r>
  </si>
  <si>
    <r>
      <t>-13.40</t>
    </r>
    <r>
      <rPr>
        <vertAlign val="superscript"/>
        <sz val="9"/>
        <color indexed="8"/>
        <rFont val="Arial"/>
        <family val="2"/>
      </rPr>
      <t>*</t>
    </r>
  </si>
  <si>
    <r>
      <t>13.40</t>
    </r>
    <r>
      <rPr>
        <vertAlign val="superscript"/>
        <sz val="9"/>
        <color indexed="8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</si>
</sst>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  <numFmt numFmtId="168" formatCode="###0"/>
    <numFmt numFmtId="169" formatCode="###0.000"/>
    <numFmt numFmtId="170" formatCode="####.000"/>
    <numFmt numFmtId="171" formatCode="###0.00000"/>
    <numFmt numFmtId="172" formatCode="###0.0000"/>
    <numFmt numFmtId="173" formatCode="###0.00"/>
    <numFmt numFmtId="174" formatCode="####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34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19" applyFont="1" applyBorder="1" applyAlignment="1">
      <alignment horizontal="center" vertical="center" wrapText="1"/>
    </xf>
    <xf numFmtId="0" fontId="5" fillId="0" borderId="0" xfId="19"/>
    <xf numFmtId="0" fontId="7" fillId="2" borderId="0" xfId="19" applyFont="1" applyFill="1"/>
    <xf numFmtId="0" fontId="7" fillId="0" borderId="1" xfId="19" applyFont="1" applyBorder="1" applyAlignment="1">
      <alignment horizontal="left" wrapText="1"/>
    </xf>
    <xf numFmtId="0" fontId="7" fillId="0" borderId="2" xfId="19" applyFont="1" applyBorder="1" applyAlignment="1">
      <alignment horizontal="center" wrapText="1"/>
    </xf>
    <xf numFmtId="0" fontId="7" fillId="0" borderId="3" xfId="19" applyFont="1" applyBorder="1" applyAlignment="1">
      <alignment horizontal="center" wrapText="1"/>
    </xf>
    <xf numFmtId="0" fontId="7" fillId="0" borderId="4" xfId="19" applyFont="1" applyBorder="1" applyAlignment="1">
      <alignment horizontal="center" wrapText="1"/>
    </xf>
    <xf numFmtId="0" fontId="7" fillId="0" borderId="5" xfId="19" applyFont="1" applyBorder="1" applyAlignment="1">
      <alignment horizontal="left" vertical="top" wrapText="1"/>
    </xf>
    <xf numFmtId="0" fontId="7" fillId="0" borderId="6" xfId="19" applyFont="1" applyBorder="1" applyAlignment="1">
      <alignment horizontal="right" vertical="center"/>
    </xf>
    <xf numFmtId="168" fontId="7" fillId="0" borderId="7" xfId="19" applyNumberFormat="1" applyFont="1" applyBorder="1" applyAlignment="1">
      <alignment horizontal="right" vertical="center"/>
    </xf>
    <xf numFmtId="169" fontId="7" fillId="0" borderId="7" xfId="19" applyNumberFormat="1" applyFont="1" applyBorder="1" applyAlignment="1">
      <alignment horizontal="right" vertical="center"/>
    </xf>
    <xf numFmtId="170" fontId="7" fillId="0" borderId="8" xfId="19" applyNumberFormat="1" applyFont="1" applyBorder="1" applyAlignment="1">
      <alignment horizontal="right" vertical="center"/>
    </xf>
    <xf numFmtId="0" fontId="7" fillId="0" borderId="9" xfId="19" applyFont="1" applyBorder="1" applyAlignment="1">
      <alignment horizontal="left" vertical="top" wrapText="1"/>
    </xf>
    <xf numFmtId="169" fontId="7" fillId="0" borderId="10" xfId="19" applyNumberFormat="1" applyFont="1" applyBorder="1" applyAlignment="1">
      <alignment horizontal="right" vertical="center"/>
    </xf>
    <xf numFmtId="168" fontId="7" fillId="0" borderId="11" xfId="19" applyNumberFormat="1" applyFont="1" applyBorder="1" applyAlignment="1">
      <alignment horizontal="right" vertical="center"/>
    </xf>
    <xf numFmtId="169" fontId="7" fillId="0" borderId="11" xfId="19" applyNumberFormat="1" applyFont="1" applyBorder="1" applyAlignment="1">
      <alignment horizontal="right" vertical="center"/>
    </xf>
    <xf numFmtId="170" fontId="7" fillId="0" borderId="12" xfId="19" applyNumberFormat="1" applyFont="1" applyBorder="1" applyAlignment="1">
      <alignment horizontal="right" vertical="center"/>
    </xf>
    <xf numFmtId="0" fontId="7" fillId="0" borderId="11" xfId="19" applyFont="1" applyBorder="1" applyAlignment="1">
      <alignment horizontal="left" vertical="center" wrapText="1"/>
    </xf>
    <xf numFmtId="0" fontId="7" fillId="0" borderId="12" xfId="19" applyFont="1" applyBorder="1" applyAlignment="1">
      <alignment horizontal="left" vertical="center" wrapText="1"/>
    </xf>
    <xf numFmtId="0" fontId="7" fillId="0" borderId="13" xfId="19" applyFont="1" applyBorder="1" applyAlignment="1">
      <alignment horizontal="left" vertical="top" wrapText="1"/>
    </xf>
    <xf numFmtId="169" fontId="7" fillId="0" borderId="14" xfId="19" applyNumberFormat="1" applyFont="1" applyBorder="1" applyAlignment="1">
      <alignment horizontal="right" vertical="center"/>
    </xf>
    <xf numFmtId="168" fontId="7" fillId="0" borderId="15" xfId="19" applyNumberFormat="1" applyFont="1" applyBorder="1" applyAlignment="1">
      <alignment horizontal="right" vertical="center"/>
    </xf>
    <xf numFmtId="0" fontId="7" fillId="0" borderId="15" xfId="19" applyFont="1" applyBorder="1" applyAlignment="1">
      <alignment horizontal="left" vertical="center" wrapText="1"/>
    </xf>
    <xf numFmtId="0" fontId="7" fillId="0" borderId="16" xfId="19" applyFont="1" applyBorder="1" applyAlignment="1">
      <alignment horizontal="left" vertical="center" wrapText="1"/>
    </xf>
    <xf numFmtId="0" fontId="7" fillId="0" borderId="0" xfId="19" applyFont="1" applyBorder="1" applyAlignment="1">
      <alignment horizontal="left" vertical="top" wrapText="1"/>
    </xf>
    <xf numFmtId="0" fontId="6" fillId="0" borderId="0" xfId="20" applyFont="1" applyBorder="1" applyAlignment="1">
      <alignment horizontal="center" vertical="center" wrapText="1"/>
    </xf>
    <xf numFmtId="0" fontId="5" fillId="0" borderId="0" xfId="20"/>
    <xf numFmtId="0" fontId="7" fillId="2" borderId="0" xfId="20" applyFont="1" applyFill="1"/>
    <xf numFmtId="0" fontId="7" fillId="0" borderId="1" xfId="20" applyFont="1" applyBorder="1" applyAlignment="1">
      <alignment horizontal="left" wrapText="1"/>
    </xf>
    <xf numFmtId="0" fontId="7" fillId="0" borderId="2" xfId="20" applyFont="1" applyBorder="1" applyAlignment="1">
      <alignment horizontal="center" wrapText="1"/>
    </xf>
    <xf numFmtId="0" fontId="7" fillId="0" borderId="3" xfId="20" applyFont="1" applyBorder="1" applyAlignment="1">
      <alignment horizontal="center" wrapText="1"/>
    </xf>
    <xf numFmtId="0" fontId="7" fillId="0" borderId="4" xfId="20" applyFont="1" applyBorder="1" applyAlignment="1">
      <alignment horizontal="center" wrapText="1"/>
    </xf>
    <xf numFmtId="0" fontId="7" fillId="0" borderId="5" xfId="20" applyFont="1" applyBorder="1" applyAlignment="1">
      <alignment horizontal="left" vertical="top" wrapText="1"/>
    </xf>
    <xf numFmtId="0" fontId="7" fillId="0" borderId="6" xfId="20" applyFont="1" applyBorder="1" applyAlignment="1">
      <alignment horizontal="right" vertical="center"/>
    </xf>
    <xf numFmtId="168" fontId="7" fillId="0" borderId="7" xfId="20" applyNumberFormat="1" applyFont="1" applyBorder="1" applyAlignment="1">
      <alignment horizontal="right" vertical="center"/>
    </xf>
    <xf numFmtId="169" fontId="7" fillId="0" borderId="7" xfId="20" applyNumberFormat="1" applyFont="1" applyBorder="1" applyAlignment="1">
      <alignment horizontal="right" vertical="center"/>
    </xf>
    <xf numFmtId="170" fontId="7" fillId="0" borderId="8" xfId="20" applyNumberFormat="1" applyFont="1" applyBorder="1" applyAlignment="1">
      <alignment horizontal="right" vertical="center"/>
    </xf>
    <xf numFmtId="0" fontId="7" fillId="0" borderId="9" xfId="20" applyFont="1" applyBorder="1" applyAlignment="1">
      <alignment horizontal="left" vertical="top" wrapText="1"/>
    </xf>
    <xf numFmtId="169" fontId="7" fillId="0" borderId="10" xfId="20" applyNumberFormat="1" applyFont="1" applyBorder="1" applyAlignment="1">
      <alignment horizontal="right" vertical="center"/>
    </xf>
    <xf numFmtId="168" fontId="7" fillId="0" borderId="11" xfId="20" applyNumberFormat="1" applyFont="1" applyBorder="1" applyAlignment="1">
      <alignment horizontal="right" vertical="center"/>
    </xf>
    <xf numFmtId="169" fontId="7" fillId="0" borderId="11" xfId="20" applyNumberFormat="1" applyFont="1" applyBorder="1" applyAlignment="1">
      <alignment horizontal="right" vertical="center"/>
    </xf>
    <xf numFmtId="170" fontId="7" fillId="0" borderId="12" xfId="20" applyNumberFormat="1" applyFont="1" applyBorder="1" applyAlignment="1">
      <alignment horizontal="right" vertical="center"/>
    </xf>
    <xf numFmtId="0" fontId="7" fillId="0" borderId="11" xfId="20" applyFont="1" applyBorder="1" applyAlignment="1">
      <alignment horizontal="left" vertical="center" wrapText="1"/>
    </xf>
    <xf numFmtId="0" fontId="7" fillId="0" borderId="12" xfId="20" applyFont="1" applyBorder="1" applyAlignment="1">
      <alignment horizontal="left" vertical="center" wrapText="1"/>
    </xf>
    <xf numFmtId="0" fontId="7" fillId="0" borderId="13" xfId="20" applyFont="1" applyBorder="1" applyAlignment="1">
      <alignment horizontal="left" vertical="top" wrapText="1"/>
    </xf>
    <xf numFmtId="169" fontId="7" fillId="0" borderId="14" xfId="20" applyNumberFormat="1" applyFont="1" applyBorder="1" applyAlignment="1">
      <alignment horizontal="right" vertical="center"/>
    </xf>
    <xf numFmtId="168" fontId="7" fillId="0" borderId="15" xfId="20" applyNumberFormat="1" applyFont="1" applyBorder="1" applyAlignment="1">
      <alignment horizontal="right" vertical="center"/>
    </xf>
    <xf numFmtId="0" fontId="7" fillId="0" borderId="15" xfId="20" applyFont="1" applyBorder="1" applyAlignment="1">
      <alignment horizontal="left" vertical="center" wrapText="1"/>
    </xf>
    <xf numFmtId="0" fontId="7" fillId="0" borderId="16" xfId="20" applyFont="1" applyBorder="1" applyAlignment="1">
      <alignment horizontal="left" vertical="center" wrapText="1"/>
    </xf>
    <xf numFmtId="0" fontId="7" fillId="0" borderId="0" xfId="20" applyFont="1" applyBorder="1" applyAlignment="1">
      <alignment horizontal="left" vertical="top" wrapText="1"/>
    </xf>
    <xf numFmtId="0" fontId="7" fillId="0" borderId="17" xfId="20" applyFont="1" applyBorder="1" applyAlignment="1">
      <alignment horizontal="left" wrapText="1"/>
    </xf>
    <xf numFmtId="0" fontId="7" fillId="0" borderId="18" xfId="20" applyFont="1" applyBorder="1" applyAlignment="1">
      <alignment horizontal="left" wrapText="1"/>
    </xf>
    <xf numFmtId="0" fontId="7" fillId="0" borderId="19" xfId="20" applyFont="1" applyBorder="1" applyAlignment="1">
      <alignment horizontal="left" wrapText="1"/>
    </xf>
    <xf numFmtId="0" fontId="7" fillId="0" borderId="20" xfId="20" applyFont="1" applyBorder="1" applyAlignment="1">
      <alignment horizontal="center" wrapText="1"/>
    </xf>
    <xf numFmtId="0" fontId="7" fillId="0" borderId="21" xfId="20" applyFont="1" applyBorder="1" applyAlignment="1">
      <alignment horizontal="center" wrapText="1"/>
    </xf>
    <xf numFmtId="0" fontId="7" fillId="0" borderId="22" xfId="20" applyFont="1" applyBorder="1" applyAlignment="1">
      <alignment horizontal="center" wrapText="1"/>
    </xf>
    <xf numFmtId="0" fontId="7" fillId="0" borderId="23" xfId="20" applyFont="1" applyBorder="1" applyAlignment="1">
      <alignment horizontal="left" wrapText="1"/>
    </xf>
    <xf numFmtId="0" fontId="7" fillId="0" borderId="24" xfId="20" applyFont="1" applyBorder="1" applyAlignment="1">
      <alignment horizontal="left" wrapText="1"/>
    </xf>
    <xf numFmtId="0" fontId="7" fillId="0" borderId="25" xfId="20" applyFont="1" applyBorder="1" applyAlignment="1">
      <alignment horizontal="left" wrapText="1"/>
    </xf>
    <xf numFmtId="0" fontId="7" fillId="0" borderId="26" xfId="20" applyFont="1" applyBorder="1" applyAlignment="1">
      <alignment horizontal="center" wrapText="1"/>
    </xf>
    <xf numFmtId="0" fontId="7" fillId="0" borderId="27" xfId="20" applyFont="1" applyBorder="1" applyAlignment="1">
      <alignment horizontal="center" wrapText="1"/>
    </xf>
    <xf numFmtId="0" fontId="7" fillId="0" borderId="27" xfId="20" applyFont="1" applyBorder="1" applyAlignment="1">
      <alignment horizontal="center" wrapText="1"/>
    </xf>
    <xf numFmtId="0" fontId="7" fillId="0" borderId="28" xfId="20" applyFont="1" applyBorder="1" applyAlignment="1">
      <alignment horizontal="center" wrapText="1"/>
    </xf>
    <xf numFmtId="0" fontId="7" fillId="0" borderId="17" xfId="20" applyFont="1" applyBorder="1" applyAlignment="1">
      <alignment horizontal="left" vertical="top" wrapText="1"/>
    </xf>
    <xf numFmtId="0" fontId="7" fillId="0" borderId="18" xfId="20" applyFont="1" applyBorder="1" applyAlignment="1">
      <alignment horizontal="left" vertical="top" wrapText="1"/>
    </xf>
    <xf numFmtId="0" fontId="7" fillId="0" borderId="19" xfId="20" applyFont="1" applyBorder="1" applyAlignment="1">
      <alignment horizontal="left" vertical="top" wrapText="1"/>
    </xf>
    <xf numFmtId="171" fontId="7" fillId="0" borderId="7" xfId="20" applyNumberFormat="1" applyFont="1" applyBorder="1" applyAlignment="1">
      <alignment horizontal="right" vertical="center"/>
    </xf>
    <xf numFmtId="170" fontId="7" fillId="0" borderId="7" xfId="20" applyNumberFormat="1" applyFont="1" applyBorder="1" applyAlignment="1">
      <alignment horizontal="right" vertical="center"/>
    </xf>
    <xf numFmtId="172" fontId="7" fillId="0" borderId="7" xfId="20" applyNumberFormat="1" applyFont="1" applyBorder="1" applyAlignment="1">
      <alignment horizontal="right" vertical="center"/>
    </xf>
    <xf numFmtId="172" fontId="7" fillId="0" borderId="8" xfId="20" applyNumberFormat="1" applyFont="1" applyBorder="1" applyAlignment="1">
      <alignment horizontal="right" vertical="center"/>
    </xf>
    <xf numFmtId="0" fontId="7" fillId="0" borderId="29" xfId="20" applyFont="1" applyBorder="1" applyAlignment="1">
      <alignment horizontal="left" vertical="top" wrapText="1"/>
    </xf>
    <xf numFmtId="0" fontId="7" fillId="0" borderId="30" xfId="20" applyFont="1" applyBorder="1" applyAlignment="1">
      <alignment horizontal="left" vertical="top" wrapText="1"/>
    </xf>
    <xf numFmtId="0" fontId="7" fillId="0" borderId="10" xfId="20" applyFont="1" applyBorder="1" applyAlignment="1">
      <alignment horizontal="right" vertical="center"/>
    </xf>
    <xf numFmtId="171" fontId="7" fillId="0" borderId="11" xfId="20" applyNumberFormat="1" applyFont="1" applyBorder="1" applyAlignment="1">
      <alignment horizontal="right" vertical="center"/>
    </xf>
    <xf numFmtId="170" fontId="7" fillId="0" borderId="11" xfId="20" applyNumberFormat="1" applyFont="1" applyBorder="1" applyAlignment="1">
      <alignment horizontal="right" vertical="center"/>
    </xf>
    <xf numFmtId="172" fontId="7" fillId="0" borderId="11" xfId="20" applyNumberFormat="1" applyFont="1" applyBorder="1" applyAlignment="1">
      <alignment horizontal="right" vertical="center"/>
    </xf>
    <xf numFmtId="172" fontId="7" fillId="0" borderId="12" xfId="20" applyNumberFormat="1" applyFont="1" applyBorder="1" applyAlignment="1">
      <alignment horizontal="right" vertical="center"/>
    </xf>
    <xf numFmtId="172" fontId="7" fillId="0" borderId="10" xfId="20" applyNumberFormat="1" applyFont="1" applyBorder="1" applyAlignment="1">
      <alignment horizontal="right" vertical="center"/>
    </xf>
    <xf numFmtId="0" fontId="7" fillId="0" borderId="23" xfId="20" applyFont="1" applyBorder="1" applyAlignment="1">
      <alignment horizontal="left" vertical="top" wrapText="1"/>
    </xf>
    <xf numFmtId="0" fontId="7" fillId="0" borderId="24" xfId="20" applyFont="1" applyBorder="1" applyAlignment="1">
      <alignment horizontal="left" vertical="top" wrapText="1"/>
    </xf>
    <xf numFmtId="0" fontId="7" fillId="0" borderId="25" xfId="20" applyFont="1" applyBorder="1" applyAlignment="1">
      <alignment horizontal="left" vertical="top" wrapText="1"/>
    </xf>
    <xf numFmtId="0" fontId="7" fillId="0" borderId="14" xfId="20" applyFont="1" applyBorder="1" applyAlignment="1">
      <alignment horizontal="right" vertical="center"/>
    </xf>
    <xf numFmtId="171" fontId="7" fillId="0" borderId="15" xfId="20" applyNumberFormat="1" applyFont="1" applyBorder="1" applyAlignment="1">
      <alignment horizontal="right" vertical="center"/>
    </xf>
    <xf numFmtId="170" fontId="7" fillId="0" borderId="15" xfId="20" applyNumberFormat="1" applyFont="1" applyBorder="1" applyAlignment="1">
      <alignment horizontal="right" vertical="center"/>
    </xf>
    <xf numFmtId="172" fontId="7" fillId="0" borderId="15" xfId="20" applyNumberFormat="1" applyFont="1" applyBorder="1" applyAlignment="1">
      <alignment horizontal="right" vertical="center"/>
    </xf>
    <xf numFmtId="172" fontId="7" fillId="0" borderId="16" xfId="20" applyNumberFormat="1" applyFont="1" applyBorder="1" applyAlignment="1">
      <alignment horizontal="right" vertical="center"/>
    </xf>
    <xf numFmtId="0" fontId="6" fillId="0" borderId="0" xfId="21" applyFont="1" applyBorder="1" applyAlignment="1">
      <alignment horizontal="center" vertical="center" wrapText="1"/>
    </xf>
    <xf numFmtId="0" fontId="5" fillId="0" borderId="0" xfId="21"/>
    <xf numFmtId="0" fontId="7" fillId="2" borderId="0" xfId="21" applyFont="1" applyFill="1"/>
    <xf numFmtId="0" fontId="7" fillId="0" borderId="17" xfId="21" applyFont="1" applyBorder="1" applyAlignment="1">
      <alignment horizontal="left" wrapText="1"/>
    </xf>
    <xf numFmtId="0" fontId="7" fillId="0" borderId="18" xfId="21" applyFont="1" applyBorder="1" applyAlignment="1">
      <alignment horizontal="left" wrapText="1"/>
    </xf>
    <xf numFmtId="0" fontId="7" fillId="0" borderId="19" xfId="21" applyFont="1" applyBorder="1" applyAlignment="1">
      <alignment horizontal="left" wrapText="1"/>
    </xf>
    <xf numFmtId="0" fontId="7" fillId="0" borderId="20" xfId="21" applyFont="1" applyBorder="1" applyAlignment="1">
      <alignment horizontal="center" wrapText="1"/>
    </xf>
    <xf numFmtId="0" fontId="7" fillId="0" borderId="21" xfId="21" applyFont="1" applyBorder="1" applyAlignment="1">
      <alignment horizontal="center" wrapText="1"/>
    </xf>
    <xf numFmtId="0" fontId="7" fillId="0" borderId="22" xfId="21" applyFont="1" applyBorder="1" applyAlignment="1">
      <alignment horizontal="center" wrapText="1"/>
    </xf>
    <xf numFmtId="0" fontId="7" fillId="0" borderId="23" xfId="21" applyFont="1" applyBorder="1" applyAlignment="1">
      <alignment horizontal="left" wrapText="1"/>
    </xf>
    <xf numFmtId="0" fontId="7" fillId="0" borderId="24" xfId="21" applyFont="1" applyBorder="1" applyAlignment="1">
      <alignment horizontal="left" wrapText="1"/>
    </xf>
    <xf numFmtId="0" fontId="7" fillId="0" borderId="25" xfId="21" applyFont="1" applyBorder="1" applyAlignment="1">
      <alignment horizontal="left" wrapText="1"/>
    </xf>
    <xf numFmtId="0" fontId="7" fillId="0" borderId="26" xfId="21" applyFont="1" applyBorder="1" applyAlignment="1">
      <alignment horizontal="center" wrapText="1"/>
    </xf>
    <xf numFmtId="0" fontId="7" fillId="0" borderId="27" xfId="21" applyFont="1" applyBorder="1" applyAlignment="1">
      <alignment horizontal="center" wrapText="1"/>
    </xf>
    <xf numFmtId="0" fontId="7" fillId="0" borderId="27" xfId="21" applyFont="1" applyBorder="1" applyAlignment="1">
      <alignment horizontal="center" wrapText="1"/>
    </xf>
    <xf numFmtId="0" fontId="7" fillId="0" borderId="28" xfId="21" applyFont="1" applyBorder="1" applyAlignment="1">
      <alignment horizontal="center" wrapText="1"/>
    </xf>
    <xf numFmtId="0" fontId="7" fillId="0" borderId="17" xfId="21" applyFont="1" applyBorder="1" applyAlignment="1">
      <alignment horizontal="left" vertical="top" wrapText="1"/>
    </xf>
    <xf numFmtId="0" fontId="7" fillId="0" borderId="18" xfId="21" applyFont="1" applyBorder="1" applyAlignment="1">
      <alignment horizontal="left" vertical="top" wrapText="1"/>
    </xf>
    <xf numFmtId="0" fontId="7" fillId="0" borderId="19" xfId="21" applyFont="1" applyBorder="1" applyAlignment="1">
      <alignment horizontal="left" vertical="top" wrapText="1"/>
    </xf>
    <xf numFmtId="173" fontId="7" fillId="0" borderId="6" xfId="21" applyNumberFormat="1" applyFont="1" applyBorder="1" applyAlignment="1">
      <alignment horizontal="right" vertical="center"/>
    </xf>
    <xf numFmtId="169" fontId="7" fillId="0" borderId="7" xfId="21" applyNumberFormat="1" applyFont="1" applyBorder="1" applyAlignment="1">
      <alignment horizontal="right" vertical="center"/>
    </xf>
    <xf numFmtId="170" fontId="7" fillId="0" borderId="7" xfId="21" applyNumberFormat="1" applyFont="1" applyBorder="1" applyAlignment="1">
      <alignment horizontal="right" vertical="center"/>
    </xf>
    <xf numFmtId="173" fontId="7" fillId="0" borderId="7" xfId="21" applyNumberFormat="1" applyFont="1" applyBorder="1" applyAlignment="1">
      <alignment horizontal="right" vertical="center"/>
    </xf>
    <xf numFmtId="173" fontId="7" fillId="0" borderId="8" xfId="21" applyNumberFormat="1" applyFont="1" applyBorder="1" applyAlignment="1">
      <alignment horizontal="right" vertical="center"/>
    </xf>
    <xf numFmtId="0" fontId="7" fillId="0" borderId="29" xfId="21" applyFont="1" applyBorder="1" applyAlignment="1">
      <alignment horizontal="left" vertical="top" wrapText="1"/>
    </xf>
    <xf numFmtId="0" fontId="7" fillId="0" borderId="0" xfId="21" applyFont="1" applyBorder="1" applyAlignment="1">
      <alignment horizontal="left" vertical="top" wrapText="1"/>
    </xf>
    <xf numFmtId="0" fontId="7" fillId="0" borderId="30" xfId="21" applyFont="1" applyBorder="1" applyAlignment="1">
      <alignment horizontal="left" vertical="top" wrapText="1"/>
    </xf>
    <xf numFmtId="0" fontId="7" fillId="0" borderId="10" xfId="21" applyFont="1" applyBorder="1" applyAlignment="1">
      <alignment horizontal="right" vertical="center"/>
    </xf>
    <xf numFmtId="169" fontId="7" fillId="0" borderId="11" xfId="21" applyNumberFormat="1" applyFont="1" applyBorder="1" applyAlignment="1">
      <alignment horizontal="right" vertical="center"/>
    </xf>
    <xf numFmtId="170" fontId="7" fillId="0" borderId="11" xfId="21" applyNumberFormat="1" applyFont="1" applyBorder="1" applyAlignment="1">
      <alignment horizontal="right" vertical="center"/>
    </xf>
    <xf numFmtId="173" fontId="7" fillId="0" borderId="11" xfId="21" applyNumberFormat="1" applyFont="1" applyBorder="1" applyAlignment="1">
      <alignment horizontal="right" vertical="center"/>
    </xf>
    <xf numFmtId="173" fontId="7" fillId="0" borderId="12" xfId="21" applyNumberFormat="1" applyFont="1" applyBorder="1" applyAlignment="1">
      <alignment horizontal="right" vertical="center"/>
    </xf>
    <xf numFmtId="173" fontId="7" fillId="0" borderId="10" xfId="21" applyNumberFormat="1" applyFont="1" applyBorder="1" applyAlignment="1">
      <alignment horizontal="right" vertical="center"/>
    </xf>
    <xf numFmtId="174" fontId="7" fillId="0" borderId="12" xfId="21" applyNumberFormat="1" applyFont="1" applyBorder="1" applyAlignment="1">
      <alignment horizontal="right" vertical="center"/>
    </xf>
    <xf numFmtId="174" fontId="7" fillId="0" borderId="11" xfId="21" applyNumberFormat="1" applyFont="1" applyBorder="1" applyAlignment="1">
      <alignment horizontal="right" vertical="center"/>
    </xf>
    <xf numFmtId="0" fontId="7" fillId="0" borderId="23" xfId="21" applyFont="1" applyBorder="1" applyAlignment="1">
      <alignment horizontal="left" vertical="top" wrapText="1"/>
    </xf>
    <xf numFmtId="0" fontId="7" fillId="0" borderId="24" xfId="21" applyFont="1" applyBorder="1" applyAlignment="1">
      <alignment horizontal="left" vertical="top" wrapText="1"/>
    </xf>
    <xf numFmtId="0" fontId="7" fillId="0" borderId="25" xfId="21" applyFont="1" applyBorder="1" applyAlignment="1">
      <alignment horizontal="left" vertical="top" wrapText="1"/>
    </xf>
    <xf numFmtId="0" fontId="7" fillId="0" borderId="14" xfId="21" applyFont="1" applyBorder="1" applyAlignment="1">
      <alignment horizontal="right" vertical="center"/>
    </xf>
    <xf numFmtId="169" fontId="7" fillId="0" borderId="15" xfId="21" applyNumberFormat="1" applyFont="1" applyBorder="1" applyAlignment="1">
      <alignment horizontal="right" vertical="center"/>
    </xf>
    <xf numFmtId="170" fontId="7" fillId="0" borderId="15" xfId="21" applyNumberFormat="1" applyFont="1" applyBorder="1" applyAlignment="1">
      <alignment horizontal="right" vertical="center"/>
    </xf>
    <xf numFmtId="173" fontId="7" fillId="0" borderId="15" xfId="21" applyNumberFormat="1" applyFont="1" applyBorder="1" applyAlignment="1">
      <alignment horizontal="right" vertical="center"/>
    </xf>
    <xf numFmtId="173" fontId="7" fillId="0" borderId="16" xfId="21" applyNumberFormat="1" applyFont="1" applyBorder="1" applyAlignment="1">
      <alignment horizontal="right" vertical="center"/>
    </xf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_SPSS Z-Average" xfId="20"/>
    <cellStyle name="Normal_SPSS Z-Average upper and lower" xfId="21"/>
    <cellStyle name="Normal_SPSS Zeta potentials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y%20Work/Data/DLS/150729_SeqProfSamples_Z-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J2">
            <v>0</v>
          </cell>
          <cell r="K2">
            <v>220.16666666666669</v>
          </cell>
          <cell r="O2">
            <v>15.596153371905519</v>
          </cell>
        </row>
        <row r="3">
          <cell r="J3">
            <v>5</v>
          </cell>
          <cell r="K3">
            <v>272.11111111111109</v>
          </cell>
          <cell r="O3">
            <v>14.940362928806126</v>
          </cell>
        </row>
        <row r="4">
          <cell r="J4">
            <v>10</v>
          </cell>
          <cell r="K4">
            <v>288.36666666666662</v>
          </cell>
          <cell r="O4">
            <v>19.448650338776705</v>
          </cell>
        </row>
        <row r="5">
          <cell r="J5">
            <v>20</v>
          </cell>
          <cell r="K5">
            <v>317.33333333333331</v>
          </cell>
          <cell r="O5">
            <v>71.470833211877533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Q15" sqref="Q15"/>
    </sheetView>
  </sheetViews>
  <sheetFormatPr defaultColWidth="8.85546875" defaultRowHeight="15" x14ac:dyDescent="0.25"/>
  <cols>
    <col min="1" max="1" width="16.85546875" bestFit="1" customWidth="1"/>
    <col min="2" max="2" width="16.85546875" customWidth="1"/>
    <col min="10" max="10" width="8.85546875" style="3"/>
    <col min="11" max="11" width="12.5703125" bestFit="1" customWidth="1"/>
  </cols>
  <sheetData>
    <row r="1" spans="1:15" x14ac:dyDescent="0.25">
      <c r="A1" t="s">
        <v>0</v>
      </c>
      <c r="B1" t="s">
        <v>42</v>
      </c>
      <c r="C1" t="s">
        <v>4</v>
      </c>
      <c r="J1" s="3" t="s">
        <v>22</v>
      </c>
      <c r="K1" s="3" t="s">
        <v>4</v>
      </c>
      <c r="L1" s="3" t="s">
        <v>43</v>
      </c>
      <c r="M1" s="3" t="s">
        <v>44</v>
      </c>
      <c r="N1" s="3" t="s">
        <v>45</v>
      </c>
      <c r="O1" s="3" t="s">
        <v>46</v>
      </c>
    </row>
    <row r="2" spans="1:15" x14ac:dyDescent="0.25">
      <c r="A2" t="s">
        <v>26</v>
      </c>
      <c r="B2">
        <v>0</v>
      </c>
      <c r="C2">
        <v>233.4</v>
      </c>
      <c r="J2" s="3" t="s">
        <v>26</v>
      </c>
      <c r="K2">
        <v>220.16666666666669</v>
      </c>
      <c r="L2">
        <f>_xlfn.STDEV.S(C2:C10)</f>
        <v>7.7980766859527595</v>
      </c>
      <c r="M2">
        <f>L2/SQRT(9)</f>
        <v>2.5993588953175863</v>
      </c>
      <c r="N2">
        <f>M2*2</f>
        <v>5.1987177906351727</v>
      </c>
      <c r="O2">
        <f>2*L2</f>
        <v>15.596153371905519</v>
      </c>
    </row>
    <row r="3" spans="1:15" x14ac:dyDescent="0.25">
      <c r="A3" t="s">
        <v>26</v>
      </c>
      <c r="B3">
        <v>0</v>
      </c>
      <c r="C3">
        <v>225.5</v>
      </c>
      <c r="J3" s="3" t="s">
        <v>27</v>
      </c>
      <c r="K3">
        <v>272.11111111111109</v>
      </c>
      <c r="L3">
        <f>_xlfn.STDEV.S(C12:C20)</f>
        <v>7.4701814644030629</v>
      </c>
      <c r="M3">
        <f t="shared" ref="M3:M5" si="0">L3/SQRT(9)</f>
        <v>2.4900604881343544</v>
      </c>
      <c r="N3">
        <f t="shared" ref="N3:N5" si="1">M3*2</f>
        <v>4.9801209762687089</v>
      </c>
      <c r="O3">
        <f t="shared" ref="O3:O5" si="2">2*L3</f>
        <v>14.940362928806126</v>
      </c>
    </row>
    <row r="4" spans="1:15" x14ac:dyDescent="0.25">
      <c r="A4" t="s">
        <v>26</v>
      </c>
      <c r="B4">
        <v>0</v>
      </c>
      <c r="C4">
        <v>218.3</v>
      </c>
      <c r="J4" s="3" t="s">
        <v>32</v>
      </c>
      <c r="K4">
        <v>288.36666666666662</v>
      </c>
      <c r="L4">
        <f>_xlfn.STDEV.S(C22:C30)</f>
        <v>9.7243251693883526</v>
      </c>
      <c r="M4">
        <f t="shared" si="0"/>
        <v>3.241441723129451</v>
      </c>
      <c r="N4">
        <f t="shared" si="1"/>
        <v>6.482883446258902</v>
      </c>
      <c r="O4">
        <f t="shared" si="2"/>
        <v>19.448650338776705</v>
      </c>
    </row>
    <row r="5" spans="1:15" x14ac:dyDescent="0.25">
      <c r="A5" t="s">
        <v>26</v>
      </c>
      <c r="B5">
        <v>0</v>
      </c>
      <c r="C5">
        <v>229.6</v>
      </c>
      <c r="J5" s="3" t="s">
        <v>35</v>
      </c>
      <c r="K5">
        <v>317.33333333333331</v>
      </c>
      <c r="L5">
        <f>_xlfn.STDEV.S(C32:C40)</f>
        <v>35.735416605938767</v>
      </c>
      <c r="M5">
        <f t="shared" si="0"/>
        <v>11.911805535312922</v>
      </c>
      <c r="N5">
        <f t="shared" si="1"/>
        <v>23.823611070625844</v>
      </c>
      <c r="O5">
        <f t="shared" si="2"/>
        <v>71.470833211877533</v>
      </c>
    </row>
    <row r="6" spans="1:15" x14ac:dyDescent="0.25">
      <c r="A6" t="s">
        <v>26</v>
      </c>
      <c r="B6">
        <v>0</v>
      </c>
      <c r="C6">
        <v>217.3</v>
      </c>
    </row>
    <row r="7" spans="1:15" x14ac:dyDescent="0.25">
      <c r="A7" t="s">
        <v>26</v>
      </c>
      <c r="B7">
        <v>0</v>
      </c>
      <c r="C7">
        <v>213.9</v>
      </c>
    </row>
    <row r="8" spans="1:15" x14ac:dyDescent="0.25">
      <c r="A8" t="s">
        <v>26</v>
      </c>
      <c r="B8">
        <v>0</v>
      </c>
      <c r="C8">
        <v>219.6</v>
      </c>
    </row>
    <row r="9" spans="1:15" x14ac:dyDescent="0.25">
      <c r="A9" t="s">
        <v>26</v>
      </c>
      <c r="B9">
        <v>0</v>
      </c>
      <c r="C9">
        <v>213.9</v>
      </c>
    </row>
    <row r="10" spans="1:15" x14ac:dyDescent="0.25">
      <c r="A10" t="s">
        <v>26</v>
      </c>
      <c r="B10">
        <v>0</v>
      </c>
      <c r="C10">
        <v>210</v>
      </c>
    </row>
    <row r="11" spans="1:15" s="3" customFormat="1" x14ac:dyDescent="0.25">
      <c r="A11" s="3" t="s">
        <v>28</v>
      </c>
      <c r="C11" s="3">
        <f>AVERAGE(C2:C10)</f>
        <v>220.16666666666669</v>
      </c>
    </row>
    <row r="12" spans="1:15" x14ac:dyDescent="0.25">
      <c r="A12" t="s">
        <v>27</v>
      </c>
      <c r="B12">
        <v>5</v>
      </c>
      <c r="C12">
        <v>280.60000000000002</v>
      </c>
    </row>
    <row r="13" spans="1:15" x14ac:dyDescent="0.25">
      <c r="A13" t="s">
        <v>27</v>
      </c>
      <c r="B13">
        <v>5</v>
      </c>
      <c r="C13">
        <v>272.39999999999998</v>
      </c>
    </row>
    <row r="14" spans="1:15" x14ac:dyDescent="0.25">
      <c r="A14" t="s">
        <v>27</v>
      </c>
      <c r="B14">
        <v>5</v>
      </c>
      <c r="C14">
        <v>272.7</v>
      </c>
    </row>
    <row r="15" spans="1:15" x14ac:dyDescent="0.25">
      <c r="A15" t="s">
        <v>27</v>
      </c>
      <c r="B15">
        <v>5</v>
      </c>
      <c r="C15">
        <v>270.3</v>
      </c>
    </row>
    <row r="16" spans="1:15" x14ac:dyDescent="0.25">
      <c r="A16" t="s">
        <v>27</v>
      </c>
      <c r="B16">
        <v>5</v>
      </c>
      <c r="C16">
        <v>268.5</v>
      </c>
    </row>
    <row r="17" spans="1:3" x14ac:dyDescent="0.25">
      <c r="A17" t="s">
        <v>27</v>
      </c>
      <c r="B17">
        <v>5</v>
      </c>
      <c r="C17">
        <v>260.10000000000002</v>
      </c>
    </row>
    <row r="18" spans="1:3" x14ac:dyDescent="0.25">
      <c r="A18" t="s">
        <v>27</v>
      </c>
      <c r="B18">
        <v>5</v>
      </c>
      <c r="C18">
        <v>283.5</v>
      </c>
    </row>
    <row r="19" spans="1:3" x14ac:dyDescent="0.25">
      <c r="A19" t="s">
        <v>27</v>
      </c>
      <c r="B19">
        <v>5</v>
      </c>
      <c r="C19">
        <v>276.7</v>
      </c>
    </row>
    <row r="20" spans="1:3" x14ac:dyDescent="0.25">
      <c r="A20" t="s">
        <v>27</v>
      </c>
      <c r="B20">
        <v>5</v>
      </c>
      <c r="C20">
        <v>264.2</v>
      </c>
    </row>
    <row r="21" spans="1:3" s="3" customFormat="1" x14ac:dyDescent="0.25">
      <c r="A21" s="3" t="s">
        <v>30</v>
      </c>
      <c r="C21" s="3">
        <f>AVERAGE(C12:C20)</f>
        <v>272.11111111111109</v>
      </c>
    </row>
    <row r="22" spans="1:3" x14ac:dyDescent="0.25">
      <c r="A22" t="s">
        <v>32</v>
      </c>
      <c r="B22">
        <v>10</v>
      </c>
      <c r="C22">
        <v>278.2</v>
      </c>
    </row>
    <row r="23" spans="1:3" x14ac:dyDescent="0.25">
      <c r="A23" t="s">
        <v>32</v>
      </c>
      <c r="B23">
        <v>10</v>
      </c>
      <c r="C23">
        <v>279.10000000000002</v>
      </c>
    </row>
    <row r="24" spans="1:3" x14ac:dyDescent="0.25">
      <c r="A24" t="s">
        <v>32</v>
      </c>
      <c r="B24">
        <v>10</v>
      </c>
      <c r="C24">
        <v>277.60000000000002</v>
      </c>
    </row>
    <row r="25" spans="1:3" x14ac:dyDescent="0.25">
      <c r="A25" t="s">
        <v>32</v>
      </c>
      <c r="B25">
        <v>10</v>
      </c>
      <c r="C25">
        <v>307.2</v>
      </c>
    </row>
    <row r="26" spans="1:3" x14ac:dyDescent="0.25">
      <c r="A26" t="s">
        <v>32</v>
      </c>
      <c r="B26">
        <v>10</v>
      </c>
      <c r="C26">
        <v>296.89999999999998</v>
      </c>
    </row>
    <row r="27" spans="1:3" x14ac:dyDescent="0.25">
      <c r="A27" t="s">
        <v>32</v>
      </c>
      <c r="B27">
        <v>10</v>
      </c>
      <c r="C27">
        <v>291.60000000000002</v>
      </c>
    </row>
    <row r="28" spans="1:3" x14ac:dyDescent="0.25">
      <c r="A28" t="s">
        <v>32</v>
      </c>
      <c r="B28">
        <v>10</v>
      </c>
      <c r="C28">
        <v>286.5</v>
      </c>
    </row>
    <row r="29" spans="1:3" x14ac:dyDescent="0.25">
      <c r="A29" t="s">
        <v>32</v>
      </c>
      <c r="B29">
        <v>10</v>
      </c>
      <c r="C29">
        <v>291.2</v>
      </c>
    </row>
    <row r="30" spans="1:3" x14ac:dyDescent="0.25">
      <c r="A30" t="s">
        <v>32</v>
      </c>
      <c r="B30">
        <v>10</v>
      </c>
      <c r="C30">
        <v>287</v>
      </c>
    </row>
    <row r="31" spans="1:3" s="3" customFormat="1" x14ac:dyDescent="0.25">
      <c r="A31" s="3" t="s">
        <v>33</v>
      </c>
      <c r="C31" s="3">
        <f>AVERAGE(C22:C30)</f>
        <v>288.36666666666662</v>
      </c>
    </row>
    <row r="32" spans="1:3" x14ac:dyDescent="0.25">
      <c r="A32" t="s">
        <v>35</v>
      </c>
      <c r="B32">
        <v>20</v>
      </c>
      <c r="C32">
        <v>291.8</v>
      </c>
    </row>
    <row r="33" spans="1:3" x14ac:dyDescent="0.25">
      <c r="A33" t="s">
        <v>35</v>
      </c>
      <c r="B33">
        <v>20</v>
      </c>
      <c r="C33">
        <v>289.60000000000002</v>
      </c>
    </row>
    <row r="34" spans="1:3" x14ac:dyDescent="0.25">
      <c r="A34" t="s">
        <v>35</v>
      </c>
      <c r="B34">
        <v>20</v>
      </c>
      <c r="C34">
        <v>289.89999999999998</v>
      </c>
    </row>
    <row r="35" spans="1:3" x14ac:dyDescent="0.25">
      <c r="A35" t="s">
        <v>35</v>
      </c>
      <c r="B35">
        <v>20</v>
      </c>
      <c r="C35">
        <v>361.6</v>
      </c>
    </row>
    <row r="36" spans="1:3" x14ac:dyDescent="0.25">
      <c r="A36" t="s">
        <v>35</v>
      </c>
      <c r="B36">
        <v>20</v>
      </c>
      <c r="C36">
        <v>363.1</v>
      </c>
    </row>
    <row r="37" spans="1:3" x14ac:dyDescent="0.25">
      <c r="A37" t="s">
        <v>35</v>
      </c>
      <c r="B37">
        <v>20</v>
      </c>
      <c r="C37">
        <v>367.7</v>
      </c>
    </row>
    <row r="38" spans="1:3" x14ac:dyDescent="0.25">
      <c r="A38" t="s">
        <v>35</v>
      </c>
      <c r="B38">
        <v>20</v>
      </c>
      <c r="C38">
        <v>304.7</v>
      </c>
    </row>
    <row r="39" spans="1:3" x14ac:dyDescent="0.25">
      <c r="A39" t="s">
        <v>35</v>
      </c>
      <c r="B39">
        <v>20</v>
      </c>
      <c r="C39">
        <v>303.39999999999998</v>
      </c>
    </row>
    <row r="40" spans="1:3" x14ac:dyDescent="0.25">
      <c r="A40" t="s">
        <v>35</v>
      </c>
      <c r="B40">
        <v>20</v>
      </c>
      <c r="C40">
        <v>284.2</v>
      </c>
    </row>
    <row r="41" spans="1:3" s="3" customFormat="1" x14ac:dyDescent="0.25">
      <c r="A41" s="3" t="s">
        <v>36</v>
      </c>
      <c r="C41" s="3">
        <f>AVERAGE(C32:C40)</f>
        <v>317.33333333333331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L16" sqref="L16"/>
    </sheetView>
  </sheetViews>
  <sheetFormatPr defaultRowHeight="15" x14ac:dyDescent="0.25"/>
  <cols>
    <col min="2" max="2" width="11.42578125" bestFit="1" customWidth="1"/>
    <col min="4" max="4" width="11.42578125" bestFit="1" customWidth="1"/>
  </cols>
  <sheetData>
    <row r="1" spans="1:9" x14ac:dyDescent="0.25">
      <c r="A1" s="30" t="s">
        <v>47</v>
      </c>
      <c r="B1" s="30"/>
      <c r="C1" s="30"/>
      <c r="D1" s="30"/>
      <c r="E1" s="30"/>
      <c r="F1" s="30"/>
      <c r="G1" s="31"/>
    </row>
    <row r="2" spans="1:9" ht="15.75" thickBot="1" x14ac:dyDescent="0.3">
      <c r="A2" s="32" t="s">
        <v>48</v>
      </c>
      <c r="B2" s="32" t="s">
        <v>63</v>
      </c>
      <c r="C2" s="31"/>
      <c r="D2" s="31"/>
      <c r="E2" s="31"/>
      <c r="F2" s="31"/>
      <c r="G2" s="31"/>
    </row>
    <row r="3" spans="1:9" ht="38.25" thickTop="1" thickBot="1" x14ac:dyDescent="0.3">
      <c r="A3" s="33" t="s">
        <v>50</v>
      </c>
      <c r="B3" s="34" t="s">
        <v>51</v>
      </c>
      <c r="C3" s="35" t="s">
        <v>52</v>
      </c>
      <c r="D3" s="35" t="s">
        <v>53</v>
      </c>
      <c r="E3" s="35" t="s">
        <v>54</v>
      </c>
      <c r="F3" s="36" t="s">
        <v>55</v>
      </c>
      <c r="G3" s="31"/>
    </row>
    <row r="4" spans="1:9" ht="24.75" thickTop="1" x14ac:dyDescent="0.25">
      <c r="A4" s="37" t="s">
        <v>56</v>
      </c>
      <c r="B4" s="38" t="s">
        <v>65</v>
      </c>
      <c r="C4" s="39">
        <v>3</v>
      </c>
      <c r="D4" s="40">
        <v>14954.390000000007</v>
      </c>
      <c r="E4" s="40">
        <v>40.194675656919472</v>
      </c>
      <c r="F4" s="41">
        <v>5.7940704017462443E-11</v>
      </c>
      <c r="G4" s="31"/>
    </row>
    <row r="5" spans="1:9" x14ac:dyDescent="0.25">
      <c r="A5" s="42" t="s">
        <v>57</v>
      </c>
      <c r="B5" s="43">
        <v>2712499.2011111113</v>
      </c>
      <c r="C5" s="44">
        <v>1</v>
      </c>
      <c r="D5" s="45">
        <v>2712499.2011111113</v>
      </c>
      <c r="E5" s="45">
        <v>7290.7036400892484</v>
      </c>
      <c r="F5" s="46">
        <v>2.4804129073048765E-39</v>
      </c>
      <c r="G5" s="31"/>
    </row>
    <row r="6" spans="1:9" x14ac:dyDescent="0.25">
      <c r="A6" s="42" t="s">
        <v>22</v>
      </c>
      <c r="B6" s="43">
        <v>44863.170000000238</v>
      </c>
      <c r="C6" s="44">
        <v>3</v>
      </c>
      <c r="D6" s="45">
        <v>14954.390000000079</v>
      </c>
      <c r="E6" s="45">
        <v>40.194675656919671</v>
      </c>
      <c r="F6" s="46">
        <v>5.7940704017458941E-11</v>
      </c>
      <c r="G6" s="31"/>
    </row>
    <row r="7" spans="1:9" x14ac:dyDescent="0.25">
      <c r="A7" s="42" t="s">
        <v>58</v>
      </c>
      <c r="B7" s="43">
        <v>11905.568888888893</v>
      </c>
      <c r="C7" s="44">
        <v>32</v>
      </c>
      <c r="D7" s="45">
        <v>372.04902777777789</v>
      </c>
      <c r="E7" s="47"/>
      <c r="F7" s="48"/>
      <c r="G7" s="31"/>
    </row>
    <row r="8" spans="1:9" x14ac:dyDescent="0.25">
      <c r="A8" s="42" t="s">
        <v>59</v>
      </c>
      <c r="B8" s="43">
        <v>2769267.94</v>
      </c>
      <c r="C8" s="44">
        <v>36</v>
      </c>
      <c r="D8" s="47"/>
      <c r="E8" s="47"/>
      <c r="F8" s="48"/>
      <c r="G8" s="31"/>
    </row>
    <row r="9" spans="1:9" ht="24.75" thickBot="1" x14ac:dyDescent="0.3">
      <c r="A9" s="49" t="s">
        <v>60</v>
      </c>
      <c r="B9" s="50">
        <v>56768.738888888911</v>
      </c>
      <c r="C9" s="51">
        <v>35</v>
      </c>
      <c r="D9" s="52"/>
      <c r="E9" s="52"/>
      <c r="F9" s="53"/>
      <c r="G9" s="31"/>
    </row>
    <row r="10" spans="1:9" ht="15.75" thickTop="1" x14ac:dyDescent="0.25">
      <c r="A10" s="54" t="s">
        <v>64</v>
      </c>
      <c r="B10" s="54"/>
      <c r="C10" s="54"/>
      <c r="D10" s="54"/>
      <c r="E10" s="54"/>
      <c r="F10" s="54"/>
      <c r="G10" s="31"/>
    </row>
    <row r="12" spans="1:9" x14ac:dyDescent="0.25">
      <c r="A12" s="30" t="s">
        <v>66</v>
      </c>
      <c r="B12" s="30"/>
      <c r="C12" s="30"/>
      <c r="D12" s="30"/>
      <c r="E12" s="30"/>
      <c r="F12" s="30"/>
      <c r="G12" s="30"/>
      <c r="H12" s="30"/>
      <c r="I12" s="31"/>
    </row>
    <row r="13" spans="1:9" ht="15.75" thickBot="1" x14ac:dyDescent="0.3">
      <c r="A13" s="32" t="s">
        <v>48</v>
      </c>
      <c r="B13" s="32" t="s">
        <v>63</v>
      </c>
      <c r="C13" s="31"/>
      <c r="D13" s="31"/>
      <c r="E13" s="31"/>
      <c r="F13" s="31"/>
      <c r="G13" s="31"/>
      <c r="H13" s="31"/>
      <c r="I13" s="31"/>
    </row>
    <row r="14" spans="1:9" ht="15.75" thickTop="1" x14ac:dyDescent="0.25">
      <c r="A14" s="55" t="s">
        <v>67</v>
      </c>
      <c r="B14" s="56"/>
      <c r="C14" s="57"/>
      <c r="D14" s="58" t="s">
        <v>68</v>
      </c>
      <c r="E14" s="59" t="s">
        <v>69</v>
      </c>
      <c r="F14" s="59" t="s">
        <v>55</v>
      </c>
      <c r="G14" s="59" t="s">
        <v>70</v>
      </c>
      <c r="H14" s="60"/>
      <c r="I14" s="31"/>
    </row>
    <row r="15" spans="1:9" ht="25.5" thickBot="1" x14ac:dyDescent="0.3">
      <c r="A15" s="61"/>
      <c r="B15" s="62"/>
      <c r="C15" s="63"/>
      <c r="D15" s="64"/>
      <c r="E15" s="65"/>
      <c r="F15" s="65"/>
      <c r="G15" s="66" t="s">
        <v>71</v>
      </c>
      <c r="H15" s="67" t="s">
        <v>72</v>
      </c>
      <c r="I15" s="31"/>
    </row>
    <row r="16" spans="1:9" ht="15.75" thickTop="1" x14ac:dyDescent="0.25">
      <c r="A16" s="68" t="s">
        <v>73</v>
      </c>
      <c r="B16" s="69" t="s">
        <v>26</v>
      </c>
      <c r="C16" s="70" t="s">
        <v>27</v>
      </c>
      <c r="D16" s="38" t="s">
        <v>77</v>
      </c>
      <c r="E16" s="71">
        <v>9.0927202600979147</v>
      </c>
      <c r="F16" s="72">
        <v>1.4372157815079056E-5</v>
      </c>
      <c r="G16" s="73">
        <v>-76.579912165012047</v>
      </c>
      <c r="H16" s="74">
        <v>-27.308976723876931</v>
      </c>
      <c r="I16" s="31"/>
    </row>
    <row r="17" spans="1:9" x14ac:dyDescent="0.25">
      <c r="A17" s="75"/>
      <c r="B17" s="54"/>
      <c r="C17" s="76" t="s">
        <v>32</v>
      </c>
      <c r="D17" s="77" t="s">
        <v>78</v>
      </c>
      <c r="E17" s="78">
        <v>9.0927202600979147</v>
      </c>
      <c r="F17" s="79">
        <v>9.0325299240134882E-8</v>
      </c>
      <c r="G17" s="80">
        <v>-92.835467720567465</v>
      </c>
      <c r="H17" s="81">
        <v>-43.564532279432349</v>
      </c>
      <c r="I17" s="31"/>
    </row>
    <row r="18" spans="1:9" x14ac:dyDescent="0.25">
      <c r="A18" s="75"/>
      <c r="B18" s="54"/>
      <c r="C18" s="76" t="s">
        <v>35</v>
      </c>
      <c r="D18" s="77" t="s">
        <v>79</v>
      </c>
      <c r="E18" s="78">
        <v>9.0927202600979147</v>
      </c>
      <c r="F18" s="79">
        <v>2.649191976900056E-11</v>
      </c>
      <c r="G18" s="80">
        <v>-121.80213438723428</v>
      </c>
      <c r="H18" s="81">
        <v>-72.531198946099153</v>
      </c>
      <c r="I18" s="31"/>
    </row>
    <row r="19" spans="1:9" x14ac:dyDescent="0.25">
      <c r="A19" s="75"/>
      <c r="B19" s="54" t="s">
        <v>27</v>
      </c>
      <c r="C19" s="76" t="s">
        <v>26</v>
      </c>
      <c r="D19" s="77" t="s">
        <v>80</v>
      </c>
      <c r="E19" s="78">
        <v>9.0927202600979147</v>
      </c>
      <c r="F19" s="79">
        <v>1.4372157815079056E-5</v>
      </c>
      <c r="G19" s="80">
        <v>27.308976723876931</v>
      </c>
      <c r="H19" s="81">
        <v>76.579912165012047</v>
      </c>
      <c r="I19" s="31"/>
    </row>
    <row r="20" spans="1:9" x14ac:dyDescent="0.25">
      <c r="A20" s="75"/>
      <c r="B20" s="54"/>
      <c r="C20" s="76" t="s">
        <v>32</v>
      </c>
      <c r="D20" s="82">
        <v>-16.255555555555418</v>
      </c>
      <c r="E20" s="78">
        <v>9.0927202600979147</v>
      </c>
      <c r="F20" s="79">
        <v>0.29765196576645558</v>
      </c>
      <c r="G20" s="80">
        <v>-40.891023276122972</v>
      </c>
      <c r="H20" s="81">
        <v>8.3799121650121364</v>
      </c>
      <c r="I20" s="31"/>
    </row>
    <row r="21" spans="1:9" x14ac:dyDescent="0.25">
      <c r="A21" s="75"/>
      <c r="B21" s="54"/>
      <c r="C21" s="76" t="s">
        <v>35</v>
      </c>
      <c r="D21" s="77" t="s">
        <v>81</v>
      </c>
      <c r="E21" s="78">
        <v>9.0927202600979147</v>
      </c>
      <c r="F21" s="79">
        <v>1.2137265525069552E-4</v>
      </c>
      <c r="G21" s="80">
        <v>-69.85768994278979</v>
      </c>
      <c r="H21" s="81">
        <v>-20.586754501654674</v>
      </c>
      <c r="I21" s="31"/>
    </row>
    <row r="22" spans="1:9" x14ac:dyDescent="0.25">
      <c r="A22" s="75"/>
      <c r="B22" s="54" t="s">
        <v>32</v>
      </c>
      <c r="C22" s="76" t="s">
        <v>26</v>
      </c>
      <c r="D22" s="77" t="s">
        <v>82</v>
      </c>
      <c r="E22" s="78">
        <v>9.0927202600979147</v>
      </c>
      <c r="F22" s="79">
        <v>9.0325299240134882E-8</v>
      </c>
      <c r="G22" s="80">
        <v>43.564532279432349</v>
      </c>
      <c r="H22" s="81">
        <v>92.835467720567465</v>
      </c>
      <c r="I22" s="31"/>
    </row>
    <row r="23" spans="1:9" x14ac:dyDescent="0.25">
      <c r="A23" s="75"/>
      <c r="B23" s="54"/>
      <c r="C23" s="76" t="s">
        <v>27</v>
      </c>
      <c r="D23" s="82">
        <v>16.255555555555418</v>
      </c>
      <c r="E23" s="78">
        <v>9.0927202600979147</v>
      </c>
      <c r="F23" s="79">
        <v>0.29765196576645558</v>
      </c>
      <c r="G23" s="80">
        <v>-8.3799121650121364</v>
      </c>
      <c r="H23" s="81">
        <v>40.891023276122972</v>
      </c>
      <c r="I23" s="31"/>
    </row>
    <row r="24" spans="1:9" x14ac:dyDescent="0.25">
      <c r="A24" s="75"/>
      <c r="B24" s="54"/>
      <c r="C24" s="76" t="s">
        <v>35</v>
      </c>
      <c r="D24" s="77" t="s">
        <v>83</v>
      </c>
      <c r="E24" s="78">
        <v>9.0927202600979147</v>
      </c>
      <c r="F24" s="79">
        <v>1.6128089755998221E-2</v>
      </c>
      <c r="G24" s="80">
        <v>-53.602134387234365</v>
      </c>
      <c r="H24" s="81">
        <v>-4.3311989460992564</v>
      </c>
      <c r="I24" s="31"/>
    </row>
    <row r="25" spans="1:9" x14ac:dyDescent="0.25">
      <c r="A25" s="75"/>
      <c r="B25" s="54" t="s">
        <v>35</v>
      </c>
      <c r="C25" s="76" t="s">
        <v>26</v>
      </c>
      <c r="D25" s="77" t="s">
        <v>84</v>
      </c>
      <c r="E25" s="78">
        <v>9.0927202600979147</v>
      </c>
      <c r="F25" s="79">
        <v>2.649191976900056E-11</v>
      </c>
      <c r="G25" s="80">
        <v>72.531198946099153</v>
      </c>
      <c r="H25" s="81">
        <v>121.80213438723428</v>
      </c>
      <c r="I25" s="31"/>
    </row>
    <row r="26" spans="1:9" x14ac:dyDescent="0.25">
      <c r="A26" s="75"/>
      <c r="B26" s="54"/>
      <c r="C26" s="76" t="s">
        <v>27</v>
      </c>
      <c r="D26" s="77" t="s">
        <v>85</v>
      </c>
      <c r="E26" s="78">
        <v>9.0927202600979147</v>
      </c>
      <c r="F26" s="79">
        <v>1.2137265525069552E-4</v>
      </c>
      <c r="G26" s="80">
        <v>20.586754501654674</v>
      </c>
      <c r="H26" s="81">
        <v>69.85768994278979</v>
      </c>
      <c r="I26" s="31"/>
    </row>
    <row r="27" spans="1:9" x14ac:dyDescent="0.25">
      <c r="A27" s="75"/>
      <c r="B27" s="54"/>
      <c r="C27" s="76" t="s">
        <v>32</v>
      </c>
      <c r="D27" s="77" t="s">
        <v>86</v>
      </c>
      <c r="E27" s="78">
        <v>9.0927202600979147</v>
      </c>
      <c r="F27" s="79">
        <v>1.6128089755998221E-2</v>
      </c>
      <c r="G27" s="80">
        <v>4.3311989460992564</v>
      </c>
      <c r="H27" s="81">
        <v>53.602134387234365</v>
      </c>
      <c r="I27" s="31"/>
    </row>
    <row r="28" spans="1:9" x14ac:dyDescent="0.25">
      <c r="A28" s="75" t="s">
        <v>74</v>
      </c>
      <c r="B28" s="54" t="s">
        <v>26</v>
      </c>
      <c r="C28" s="76" t="s">
        <v>27</v>
      </c>
      <c r="D28" s="77" t="s">
        <v>77</v>
      </c>
      <c r="E28" s="78">
        <v>9.0927202600979147</v>
      </c>
      <c r="F28" s="79">
        <v>2.4971811559873447E-6</v>
      </c>
      <c r="G28" s="80">
        <v>-70.465709524991013</v>
      </c>
      <c r="H28" s="81">
        <v>-33.423179363897958</v>
      </c>
      <c r="I28" s="31"/>
    </row>
    <row r="29" spans="1:9" x14ac:dyDescent="0.25">
      <c r="A29" s="75"/>
      <c r="B29" s="54"/>
      <c r="C29" s="76" t="s">
        <v>32</v>
      </c>
      <c r="D29" s="77" t="s">
        <v>78</v>
      </c>
      <c r="E29" s="78">
        <v>9.0927202600979147</v>
      </c>
      <c r="F29" s="79">
        <v>1.5385949220890122E-8</v>
      </c>
      <c r="G29" s="80">
        <v>-86.721265080546431</v>
      </c>
      <c r="H29" s="81">
        <v>-49.678734919453376</v>
      </c>
      <c r="I29" s="31"/>
    </row>
    <row r="30" spans="1:9" x14ac:dyDescent="0.25">
      <c r="A30" s="75"/>
      <c r="B30" s="54"/>
      <c r="C30" s="76" t="s">
        <v>35</v>
      </c>
      <c r="D30" s="77" t="s">
        <v>79</v>
      </c>
      <c r="E30" s="78">
        <v>9.0927202600979147</v>
      </c>
      <c r="F30" s="79">
        <v>4.3609751670587784E-12</v>
      </c>
      <c r="G30" s="80">
        <v>-115.68793174721324</v>
      </c>
      <c r="H30" s="81">
        <v>-78.645401586120187</v>
      </c>
      <c r="I30" s="31"/>
    </row>
    <row r="31" spans="1:9" x14ac:dyDescent="0.25">
      <c r="A31" s="75"/>
      <c r="B31" s="54" t="s">
        <v>27</v>
      </c>
      <c r="C31" s="76" t="s">
        <v>26</v>
      </c>
      <c r="D31" s="77" t="s">
        <v>80</v>
      </c>
      <c r="E31" s="78">
        <v>9.0927202600979147</v>
      </c>
      <c r="F31" s="79">
        <v>2.4971811559873447E-6</v>
      </c>
      <c r="G31" s="80">
        <v>33.423179363897958</v>
      </c>
      <c r="H31" s="81">
        <v>70.465709524991013</v>
      </c>
      <c r="I31" s="31"/>
    </row>
    <row r="32" spans="1:9" x14ac:dyDescent="0.25">
      <c r="A32" s="75"/>
      <c r="B32" s="54"/>
      <c r="C32" s="76" t="s">
        <v>32</v>
      </c>
      <c r="D32" s="82">
        <v>-16.255555555555418</v>
      </c>
      <c r="E32" s="78">
        <v>9.0927202600979147</v>
      </c>
      <c r="F32" s="79">
        <v>8.3289886722473602E-2</v>
      </c>
      <c r="G32" s="80">
        <v>-34.776820636101945</v>
      </c>
      <c r="H32" s="81">
        <v>2.2657095249911059</v>
      </c>
      <c r="I32" s="31"/>
    </row>
    <row r="33" spans="1:9" x14ac:dyDescent="0.25">
      <c r="A33" s="75"/>
      <c r="B33" s="54"/>
      <c r="C33" s="76" t="s">
        <v>35</v>
      </c>
      <c r="D33" s="77" t="s">
        <v>81</v>
      </c>
      <c r="E33" s="78">
        <v>9.0927202600979147</v>
      </c>
      <c r="F33" s="79">
        <v>2.1465298736509104E-5</v>
      </c>
      <c r="G33" s="80">
        <v>-63.743487302768756</v>
      </c>
      <c r="H33" s="81">
        <v>-26.700957141675705</v>
      </c>
      <c r="I33" s="31"/>
    </row>
    <row r="34" spans="1:9" x14ac:dyDescent="0.25">
      <c r="A34" s="75"/>
      <c r="B34" s="54" t="s">
        <v>32</v>
      </c>
      <c r="C34" s="76" t="s">
        <v>26</v>
      </c>
      <c r="D34" s="77" t="s">
        <v>82</v>
      </c>
      <c r="E34" s="78">
        <v>9.0927202600979147</v>
      </c>
      <c r="F34" s="79">
        <v>1.5385949220890122E-8</v>
      </c>
      <c r="G34" s="80">
        <v>49.678734919453376</v>
      </c>
      <c r="H34" s="81">
        <v>86.721265080546431</v>
      </c>
      <c r="I34" s="31"/>
    </row>
    <row r="35" spans="1:9" x14ac:dyDescent="0.25">
      <c r="A35" s="75"/>
      <c r="B35" s="54"/>
      <c r="C35" s="76" t="s">
        <v>27</v>
      </c>
      <c r="D35" s="82">
        <v>16.255555555555418</v>
      </c>
      <c r="E35" s="78">
        <v>9.0927202600979147</v>
      </c>
      <c r="F35" s="79">
        <v>8.3289886722473602E-2</v>
      </c>
      <c r="G35" s="80">
        <v>-2.2657095249911059</v>
      </c>
      <c r="H35" s="81">
        <v>34.776820636101945</v>
      </c>
      <c r="I35" s="31"/>
    </row>
    <row r="36" spans="1:9" x14ac:dyDescent="0.25">
      <c r="A36" s="75"/>
      <c r="B36" s="54"/>
      <c r="C36" s="76" t="s">
        <v>35</v>
      </c>
      <c r="D36" s="77" t="s">
        <v>83</v>
      </c>
      <c r="E36" s="78">
        <v>9.0927202600979147</v>
      </c>
      <c r="F36" s="79">
        <v>3.214613611479916E-3</v>
      </c>
      <c r="G36" s="80">
        <v>-47.487931747213338</v>
      </c>
      <c r="H36" s="81">
        <v>-10.445401586120287</v>
      </c>
      <c r="I36" s="31"/>
    </row>
    <row r="37" spans="1:9" x14ac:dyDescent="0.25">
      <c r="A37" s="75"/>
      <c r="B37" s="54" t="s">
        <v>35</v>
      </c>
      <c r="C37" s="76" t="s">
        <v>26</v>
      </c>
      <c r="D37" s="77" t="s">
        <v>84</v>
      </c>
      <c r="E37" s="78">
        <v>9.0927202600979147</v>
      </c>
      <c r="F37" s="79">
        <v>4.3609751670587784E-12</v>
      </c>
      <c r="G37" s="80">
        <v>78.645401586120187</v>
      </c>
      <c r="H37" s="81">
        <v>115.68793174721324</v>
      </c>
      <c r="I37" s="31"/>
    </row>
    <row r="38" spans="1:9" x14ac:dyDescent="0.25">
      <c r="A38" s="75"/>
      <c r="B38" s="54"/>
      <c r="C38" s="76" t="s">
        <v>27</v>
      </c>
      <c r="D38" s="77" t="s">
        <v>85</v>
      </c>
      <c r="E38" s="78">
        <v>9.0927202600979147</v>
      </c>
      <c r="F38" s="79">
        <v>2.1465298736509104E-5</v>
      </c>
      <c r="G38" s="80">
        <v>26.700957141675705</v>
      </c>
      <c r="H38" s="81">
        <v>63.743487302768756</v>
      </c>
      <c r="I38" s="31"/>
    </row>
    <row r="39" spans="1:9" ht="15.75" thickBot="1" x14ac:dyDescent="0.3">
      <c r="A39" s="83"/>
      <c r="B39" s="84"/>
      <c r="C39" s="85" t="s">
        <v>32</v>
      </c>
      <c r="D39" s="86" t="s">
        <v>86</v>
      </c>
      <c r="E39" s="87">
        <v>9.0927202600979147</v>
      </c>
      <c r="F39" s="88">
        <v>3.214613611479916E-3</v>
      </c>
      <c r="G39" s="89">
        <v>10.445401586120287</v>
      </c>
      <c r="H39" s="90">
        <v>47.487931747213338</v>
      </c>
      <c r="I39" s="31"/>
    </row>
    <row r="40" spans="1:9" ht="15.75" thickTop="1" x14ac:dyDescent="0.25">
      <c r="A40" s="54" t="s">
        <v>75</v>
      </c>
      <c r="B40" s="54"/>
      <c r="C40" s="54"/>
      <c r="D40" s="54"/>
      <c r="E40" s="54"/>
      <c r="F40" s="54"/>
      <c r="G40" s="54"/>
      <c r="H40" s="54"/>
      <c r="I40" s="31"/>
    </row>
    <row r="41" spans="1:9" x14ac:dyDescent="0.25">
      <c r="A41" s="54" t="s">
        <v>76</v>
      </c>
      <c r="B41" s="54"/>
      <c r="C41" s="54"/>
      <c r="D41" s="54"/>
      <c r="E41" s="54"/>
      <c r="F41" s="54"/>
      <c r="G41" s="54"/>
      <c r="H41" s="54"/>
      <c r="I41" s="31"/>
    </row>
  </sheetData>
  <mergeCells count="21">
    <mergeCell ref="A40:H40"/>
    <mergeCell ref="A41:H41"/>
    <mergeCell ref="A16:A27"/>
    <mergeCell ref="B16:B18"/>
    <mergeCell ref="B19:B21"/>
    <mergeCell ref="B22:B24"/>
    <mergeCell ref="B25:B27"/>
    <mergeCell ref="A28:A39"/>
    <mergeCell ref="B28:B30"/>
    <mergeCell ref="B31:B33"/>
    <mergeCell ref="B34:B36"/>
    <mergeCell ref="B37:B39"/>
    <mergeCell ref="A12:H12"/>
    <mergeCell ref="A14:C15"/>
    <mergeCell ref="D14:D15"/>
    <mergeCell ref="E14:E15"/>
    <mergeCell ref="F14:F15"/>
    <mergeCell ref="G14:H14"/>
    <mergeCell ref="A1:F1"/>
    <mergeCell ref="A3"/>
    <mergeCell ref="A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workbookViewId="0">
      <selection activeCell="X21" sqref="X21"/>
    </sheetView>
  </sheetViews>
  <sheetFormatPr defaultColWidth="8.85546875" defaultRowHeight="15" x14ac:dyDescent="0.25"/>
  <cols>
    <col min="1" max="1" width="15" bestFit="1" customWidth="1"/>
    <col min="2" max="2" width="13" style="2" customWidth="1"/>
    <col min="3" max="3" width="14.85546875" bestFit="1" customWidth="1"/>
    <col min="4" max="21" width="0" hidden="1" customWidth="1"/>
  </cols>
  <sheetData>
    <row r="1" spans="1:20" x14ac:dyDescent="0.25">
      <c r="A1" t="s">
        <v>22</v>
      </c>
      <c r="B1" s="2" t="s">
        <v>24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</row>
    <row r="2" spans="1:20" x14ac:dyDescent="0.25">
      <c r="A2" t="s">
        <v>26</v>
      </c>
      <c r="B2" s="2" t="s">
        <v>23</v>
      </c>
      <c r="C2">
        <v>220.8</v>
      </c>
      <c r="D2">
        <v>0.26900000000000002</v>
      </c>
      <c r="E2">
        <v>261.39999999999998</v>
      </c>
      <c r="F2">
        <v>4821</v>
      </c>
      <c r="G2">
        <v>0</v>
      </c>
      <c r="H2">
        <v>96.6</v>
      </c>
      <c r="I2">
        <v>3.4</v>
      </c>
      <c r="J2">
        <v>0</v>
      </c>
      <c r="K2">
        <v>0</v>
      </c>
      <c r="L2">
        <v>173</v>
      </c>
      <c r="M2">
        <v>33377.1</v>
      </c>
      <c r="N2">
        <v>3.1800000000000001E-3</v>
      </c>
      <c r="O2">
        <v>2.54</v>
      </c>
      <c r="P2">
        <v>0</v>
      </c>
      <c r="Q2">
        <v>421</v>
      </c>
      <c r="S2">
        <v>681.6</v>
      </c>
      <c r="T2">
        <v>130.5</v>
      </c>
    </row>
    <row r="3" spans="1:20" x14ac:dyDescent="0.25">
      <c r="A3" t="s">
        <v>26</v>
      </c>
      <c r="B3" s="2" t="s">
        <v>23</v>
      </c>
      <c r="C3">
        <v>228.1</v>
      </c>
      <c r="D3">
        <v>0.26400000000000001</v>
      </c>
      <c r="E3">
        <v>269.10000000000002</v>
      </c>
      <c r="F3">
        <v>36.65</v>
      </c>
      <c r="G3">
        <v>5378</v>
      </c>
      <c r="H3">
        <v>97.4</v>
      </c>
      <c r="I3">
        <v>1.5</v>
      </c>
      <c r="J3">
        <v>1</v>
      </c>
      <c r="K3">
        <v>0</v>
      </c>
      <c r="L3">
        <v>173</v>
      </c>
      <c r="M3">
        <v>34826.6</v>
      </c>
      <c r="N3">
        <v>6.6800000000000002E-3</v>
      </c>
      <c r="O3">
        <v>2.46</v>
      </c>
      <c r="P3">
        <v>0</v>
      </c>
      <c r="Q3">
        <v>439.3</v>
      </c>
      <c r="S3">
        <v>279.60000000000002</v>
      </c>
      <c r="T3">
        <v>20.12</v>
      </c>
    </row>
    <row r="4" spans="1:20" x14ac:dyDescent="0.25">
      <c r="A4" t="s">
        <v>26</v>
      </c>
      <c r="B4" s="2" t="s">
        <v>23</v>
      </c>
      <c r="C4">
        <v>224.6</v>
      </c>
      <c r="D4">
        <v>0.26</v>
      </c>
      <c r="E4">
        <v>275.7</v>
      </c>
      <c r="F4">
        <v>4425</v>
      </c>
      <c r="G4">
        <v>0</v>
      </c>
      <c r="H4">
        <v>96.5</v>
      </c>
      <c r="I4">
        <v>3.5</v>
      </c>
      <c r="J4">
        <v>0</v>
      </c>
      <c r="K4">
        <v>0</v>
      </c>
      <c r="L4">
        <v>173</v>
      </c>
      <c r="M4">
        <v>35722.5</v>
      </c>
      <c r="N4">
        <v>3.8300000000000001E-3</v>
      </c>
      <c r="O4">
        <v>2.5</v>
      </c>
      <c r="P4">
        <v>0</v>
      </c>
      <c r="Q4">
        <v>450.6</v>
      </c>
      <c r="S4">
        <v>722.2</v>
      </c>
      <c r="T4">
        <v>127.3</v>
      </c>
    </row>
    <row r="5" spans="1:20" x14ac:dyDescent="0.25">
      <c r="A5" t="s">
        <v>26</v>
      </c>
      <c r="B5" s="2" t="s">
        <v>23</v>
      </c>
      <c r="C5">
        <v>213.9</v>
      </c>
      <c r="D5">
        <v>0.246</v>
      </c>
      <c r="E5">
        <v>252.4</v>
      </c>
      <c r="F5">
        <v>5026</v>
      </c>
      <c r="G5">
        <v>0</v>
      </c>
      <c r="H5">
        <v>97.9</v>
      </c>
      <c r="I5">
        <v>2.1</v>
      </c>
      <c r="J5">
        <v>0</v>
      </c>
      <c r="K5">
        <v>0</v>
      </c>
      <c r="L5">
        <v>173</v>
      </c>
      <c r="M5">
        <v>33457.9</v>
      </c>
      <c r="N5">
        <v>4.0600000000000002E-3</v>
      </c>
      <c r="O5">
        <v>2.62</v>
      </c>
      <c r="P5">
        <v>0</v>
      </c>
      <c r="Q5">
        <v>422</v>
      </c>
      <c r="S5">
        <v>524.79999999999995</v>
      </c>
      <c r="T5">
        <v>129.9</v>
      </c>
    </row>
    <row r="6" spans="1:20" x14ac:dyDescent="0.25">
      <c r="A6" t="s">
        <v>26</v>
      </c>
      <c r="B6" s="2" t="s">
        <v>23</v>
      </c>
      <c r="C6">
        <v>223</v>
      </c>
      <c r="D6">
        <v>0.27</v>
      </c>
      <c r="E6">
        <v>242.9</v>
      </c>
      <c r="F6">
        <v>4222</v>
      </c>
      <c r="G6">
        <v>0</v>
      </c>
      <c r="H6">
        <v>92.5</v>
      </c>
      <c r="I6">
        <v>7.5</v>
      </c>
      <c r="J6">
        <v>0</v>
      </c>
      <c r="K6">
        <v>0</v>
      </c>
      <c r="L6">
        <v>173</v>
      </c>
      <c r="M6">
        <v>34773.4</v>
      </c>
      <c r="N6">
        <v>8.09E-3</v>
      </c>
      <c r="O6">
        <v>2.5099999999999998</v>
      </c>
      <c r="P6">
        <v>0</v>
      </c>
      <c r="Q6">
        <v>438.6</v>
      </c>
      <c r="S6">
        <v>1152</v>
      </c>
      <c r="T6">
        <v>145.9</v>
      </c>
    </row>
    <row r="7" spans="1:20" x14ac:dyDescent="0.25">
      <c r="A7" t="s">
        <v>26</v>
      </c>
      <c r="B7" s="2" t="s">
        <v>23</v>
      </c>
      <c r="C7">
        <v>217.7</v>
      </c>
      <c r="D7">
        <v>0.26</v>
      </c>
      <c r="E7">
        <v>275.89999999999998</v>
      </c>
      <c r="F7">
        <v>4937</v>
      </c>
      <c r="G7">
        <v>0</v>
      </c>
      <c r="H7">
        <v>98.1</v>
      </c>
      <c r="I7">
        <v>1.9</v>
      </c>
      <c r="J7">
        <v>0</v>
      </c>
      <c r="K7">
        <v>0</v>
      </c>
      <c r="L7">
        <v>173</v>
      </c>
      <c r="M7">
        <v>35982.5</v>
      </c>
      <c r="N7">
        <v>5.4000000000000003E-3</v>
      </c>
      <c r="O7">
        <v>2.58</v>
      </c>
      <c r="P7">
        <v>0</v>
      </c>
      <c r="Q7">
        <v>453.9</v>
      </c>
      <c r="S7">
        <v>519.5</v>
      </c>
      <c r="T7">
        <v>110.7</v>
      </c>
    </row>
    <row r="8" spans="1:20" x14ac:dyDescent="0.25">
      <c r="A8" t="s">
        <v>26</v>
      </c>
      <c r="B8" s="2" t="s">
        <v>23</v>
      </c>
      <c r="C8">
        <v>214.2</v>
      </c>
      <c r="D8">
        <v>0.255</v>
      </c>
      <c r="E8">
        <v>271.3</v>
      </c>
      <c r="F8">
        <v>4854</v>
      </c>
      <c r="G8">
        <v>39.299999999999997</v>
      </c>
      <c r="H8">
        <v>96.9</v>
      </c>
      <c r="I8">
        <v>1.8</v>
      </c>
      <c r="J8">
        <v>1.3</v>
      </c>
      <c r="K8">
        <v>0</v>
      </c>
      <c r="L8">
        <v>173</v>
      </c>
      <c r="M8">
        <v>33303.300000000003</v>
      </c>
      <c r="N8">
        <v>8.8699999999999994E-3</v>
      </c>
      <c r="O8">
        <v>2.62</v>
      </c>
      <c r="P8">
        <v>0</v>
      </c>
      <c r="Q8">
        <v>420.1</v>
      </c>
      <c r="S8">
        <v>412.6</v>
      </c>
      <c r="T8">
        <v>34</v>
      </c>
    </row>
    <row r="9" spans="1:20" x14ac:dyDescent="0.25">
      <c r="A9" t="s">
        <v>26</v>
      </c>
      <c r="B9" s="2" t="s">
        <v>23</v>
      </c>
      <c r="C9">
        <v>215.5</v>
      </c>
      <c r="D9">
        <v>0.29299999999999998</v>
      </c>
      <c r="E9">
        <v>235.6</v>
      </c>
      <c r="F9">
        <v>4839</v>
      </c>
      <c r="G9">
        <v>46.38</v>
      </c>
      <c r="H9">
        <v>94.8</v>
      </c>
      <c r="I9">
        <v>4.9000000000000004</v>
      </c>
      <c r="J9">
        <v>0.3</v>
      </c>
      <c r="K9">
        <v>0</v>
      </c>
      <c r="L9">
        <v>173</v>
      </c>
      <c r="M9">
        <v>34187.4</v>
      </c>
      <c r="N9">
        <v>4.47E-3</v>
      </c>
      <c r="O9">
        <v>2.6</v>
      </c>
      <c r="P9">
        <v>0</v>
      </c>
      <c r="Q9">
        <v>431.2</v>
      </c>
      <c r="S9">
        <v>803</v>
      </c>
      <c r="T9">
        <v>69.37</v>
      </c>
    </row>
    <row r="10" spans="1:20" x14ac:dyDescent="0.25">
      <c r="A10" t="s">
        <v>26</v>
      </c>
      <c r="B10" s="2" t="s">
        <v>23</v>
      </c>
      <c r="C10">
        <v>212.1</v>
      </c>
      <c r="D10">
        <v>0.23499999999999999</v>
      </c>
      <c r="E10">
        <v>262.7</v>
      </c>
      <c r="F10">
        <v>4978</v>
      </c>
      <c r="G10">
        <v>0</v>
      </c>
      <c r="H10">
        <v>98.7</v>
      </c>
      <c r="I10">
        <v>1.3</v>
      </c>
      <c r="J10">
        <v>0</v>
      </c>
      <c r="K10">
        <v>0</v>
      </c>
      <c r="L10">
        <v>173</v>
      </c>
      <c r="M10">
        <v>35568.699999999997</v>
      </c>
      <c r="N10">
        <v>1.41E-2</v>
      </c>
      <c r="O10">
        <v>2.64</v>
      </c>
      <c r="P10">
        <v>0</v>
      </c>
      <c r="Q10">
        <v>448.6</v>
      </c>
      <c r="S10">
        <v>446.8</v>
      </c>
      <c r="T10">
        <v>125.7</v>
      </c>
    </row>
    <row r="11" spans="1:20" s="3" customFormat="1" x14ac:dyDescent="0.25">
      <c r="A11" s="3" t="s">
        <v>28</v>
      </c>
      <c r="B11" s="4" t="s">
        <v>23</v>
      </c>
      <c r="C11" s="3">
        <f t="shared" ref="C11:T11" si="0">AVERAGE(C2:C10)</f>
        <v>218.87777777777779</v>
      </c>
      <c r="D11" s="3">
        <f t="shared" si="0"/>
        <v>0.26133333333333336</v>
      </c>
      <c r="E11" s="3">
        <f t="shared" si="0"/>
        <v>260.77777777777777</v>
      </c>
      <c r="F11" s="3">
        <f t="shared" si="0"/>
        <v>4237.6277777777777</v>
      </c>
      <c r="G11" s="3">
        <f t="shared" si="0"/>
        <v>607.07555555555564</v>
      </c>
      <c r="H11" s="3">
        <f t="shared" si="0"/>
        <v>96.6</v>
      </c>
      <c r="I11" s="3">
        <f t="shared" si="0"/>
        <v>3.1</v>
      </c>
      <c r="J11" s="3">
        <f t="shared" si="0"/>
        <v>0.28888888888888886</v>
      </c>
      <c r="K11" s="3">
        <f t="shared" si="0"/>
        <v>0</v>
      </c>
      <c r="L11" s="3">
        <f t="shared" si="0"/>
        <v>173</v>
      </c>
      <c r="M11" s="3">
        <f t="shared" si="0"/>
        <v>34577.711111111115</v>
      </c>
      <c r="N11" s="3">
        <f t="shared" si="0"/>
        <v>6.5200000000000015E-3</v>
      </c>
      <c r="O11" s="3">
        <f t="shared" si="0"/>
        <v>2.5633333333333339</v>
      </c>
      <c r="P11" s="3">
        <f t="shared" si="0"/>
        <v>0</v>
      </c>
      <c r="Q11" s="3">
        <f t="shared" si="0"/>
        <v>436.14444444444439</v>
      </c>
      <c r="R11" s="3" t="e">
        <f t="shared" si="0"/>
        <v>#DIV/0!</v>
      </c>
      <c r="S11" s="3">
        <f t="shared" si="0"/>
        <v>615.78888888888889</v>
      </c>
      <c r="T11" s="3">
        <f t="shared" si="0"/>
        <v>99.276666666666685</v>
      </c>
    </row>
    <row r="12" spans="1:20" s="3" customFormat="1" x14ac:dyDescent="0.25">
      <c r="A12" s="3" t="s">
        <v>38</v>
      </c>
      <c r="B12" s="4" t="s">
        <v>23</v>
      </c>
      <c r="C12" s="3">
        <f>_xlfn.STDEV.S(C2:C10)*2</f>
        <v>11.04254399030304</v>
      </c>
      <c r="D12" s="3">
        <f t="shared" ref="D12:T12" si="1">_xlfn.STDEV.S(D2:D10)*2/SQRT(9)</f>
        <v>1.084230397819373E-2</v>
      </c>
      <c r="E12" s="3">
        <f t="shared" si="1"/>
        <v>9.6007394262558865</v>
      </c>
      <c r="F12" s="3">
        <f t="shared" si="1"/>
        <v>1065.2140258484189</v>
      </c>
      <c r="G12" s="3">
        <f t="shared" si="1"/>
        <v>1192.7958059166479</v>
      </c>
      <c r="H12" s="3">
        <f t="shared" si="1"/>
        <v>1.2723556455994884</v>
      </c>
      <c r="I12" s="3">
        <f t="shared" si="1"/>
        <v>1.3494854986664773</v>
      </c>
      <c r="J12" s="3">
        <f t="shared" si="1"/>
        <v>0.33573210954973626</v>
      </c>
      <c r="K12" s="3">
        <f t="shared" si="1"/>
        <v>0</v>
      </c>
      <c r="L12" s="3">
        <f t="shared" si="1"/>
        <v>0</v>
      </c>
      <c r="M12" s="3">
        <f t="shared" si="1"/>
        <v>700.7211614111435</v>
      </c>
      <c r="N12" s="3">
        <f t="shared" si="1"/>
        <v>2.3018060541911659E-3</v>
      </c>
      <c r="O12" s="3">
        <f t="shared" si="1"/>
        <v>4.2163702135578442E-2</v>
      </c>
      <c r="P12" s="3">
        <f t="shared" si="1"/>
        <v>0</v>
      </c>
      <c r="Q12" s="3">
        <f t="shared" si="1"/>
        <v>8.8400673144188655</v>
      </c>
      <c r="R12" s="3" t="e">
        <f t="shared" si="1"/>
        <v>#DIV/0!</v>
      </c>
      <c r="S12" s="3">
        <f t="shared" si="1"/>
        <v>172.98703369663431</v>
      </c>
      <c r="T12" s="3">
        <f t="shared" si="1"/>
        <v>30.841568629944145</v>
      </c>
    </row>
    <row r="13" spans="1:20" x14ac:dyDescent="0.25">
      <c r="A13" t="s">
        <v>27</v>
      </c>
      <c r="B13" s="2" t="s">
        <v>23</v>
      </c>
      <c r="C13">
        <v>293.7</v>
      </c>
      <c r="D13">
        <v>0.38100000000000001</v>
      </c>
      <c r="E13">
        <v>638.29999999999995</v>
      </c>
      <c r="F13">
        <v>0</v>
      </c>
      <c r="G13">
        <v>0</v>
      </c>
      <c r="H13">
        <v>100</v>
      </c>
      <c r="I13">
        <v>0</v>
      </c>
      <c r="J13">
        <v>0</v>
      </c>
      <c r="K13">
        <v>0</v>
      </c>
      <c r="L13">
        <v>173</v>
      </c>
      <c r="M13">
        <v>59910.2</v>
      </c>
      <c r="N13">
        <v>4.3900000000000002E-2</v>
      </c>
      <c r="O13">
        <v>1.91</v>
      </c>
      <c r="P13">
        <v>0</v>
      </c>
      <c r="Q13">
        <v>216.6</v>
      </c>
      <c r="S13">
        <v>1270</v>
      </c>
      <c r="T13">
        <v>174.3</v>
      </c>
    </row>
    <row r="14" spans="1:20" x14ac:dyDescent="0.25">
      <c r="A14" t="s">
        <v>27</v>
      </c>
      <c r="B14" s="2" t="s">
        <v>23</v>
      </c>
      <c r="C14">
        <v>295.89999999999998</v>
      </c>
      <c r="D14">
        <v>0.36699999999999999</v>
      </c>
      <c r="E14">
        <v>383.2</v>
      </c>
      <c r="F14">
        <v>5370</v>
      </c>
      <c r="G14">
        <v>0</v>
      </c>
      <c r="H14">
        <v>98.7</v>
      </c>
      <c r="I14">
        <v>1.3</v>
      </c>
      <c r="J14">
        <v>0</v>
      </c>
      <c r="K14">
        <v>0</v>
      </c>
      <c r="L14">
        <v>173</v>
      </c>
      <c r="M14">
        <v>57270.1</v>
      </c>
      <c r="N14">
        <v>4.1200000000000001E-2</v>
      </c>
      <c r="O14">
        <v>1.89</v>
      </c>
      <c r="P14">
        <v>0</v>
      </c>
      <c r="Q14">
        <v>207.1</v>
      </c>
      <c r="S14">
        <v>579.1</v>
      </c>
      <c r="T14">
        <v>105.1</v>
      </c>
    </row>
    <row r="15" spans="1:20" x14ac:dyDescent="0.25">
      <c r="A15" t="s">
        <v>27</v>
      </c>
      <c r="B15" s="2" t="s">
        <v>23</v>
      </c>
      <c r="C15">
        <v>291</v>
      </c>
      <c r="D15">
        <v>0.34300000000000003</v>
      </c>
      <c r="E15">
        <v>381.8</v>
      </c>
      <c r="F15">
        <v>86.9</v>
      </c>
      <c r="G15">
        <v>4987</v>
      </c>
      <c r="H15">
        <v>88.3</v>
      </c>
      <c r="I15">
        <v>8.6</v>
      </c>
      <c r="J15">
        <v>3</v>
      </c>
      <c r="K15">
        <v>0</v>
      </c>
      <c r="L15">
        <v>173</v>
      </c>
      <c r="M15">
        <v>59977.9</v>
      </c>
      <c r="N15">
        <v>7.6899999999999998E-3</v>
      </c>
      <c r="O15">
        <v>1.93</v>
      </c>
      <c r="P15">
        <v>0</v>
      </c>
      <c r="Q15">
        <v>216.9</v>
      </c>
      <c r="S15">
        <v>643.4</v>
      </c>
      <c r="T15">
        <v>74.36</v>
      </c>
    </row>
    <row r="16" spans="1:20" x14ac:dyDescent="0.25">
      <c r="A16" t="s">
        <v>27</v>
      </c>
      <c r="B16" s="2" t="s">
        <v>23</v>
      </c>
      <c r="C16">
        <v>283.10000000000002</v>
      </c>
      <c r="D16">
        <v>0.36499999999999999</v>
      </c>
      <c r="E16">
        <v>406.6</v>
      </c>
      <c r="F16">
        <v>4850</v>
      </c>
      <c r="G16">
        <v>0</v>
      </c>
      <c r="H16">
        <v>97.9</v>
      </c>
      <c r="I16">
        <v>2.1</v>
      </c>
      <c r="J16">
        <v>0</v>
      </c>
      <c r="K16">
        <v>0</v>
      </c>
      <c r="L16">
        <v>173</v>
      </c>
      <c r="M16">
        <v>59262.8</v>
      </c>
      <c r="N16">
        <v>4.8399999999999999E-2</v>
      </c>
      <c r="O16">
        <v>1.98</v>
      </c>
      <c r="P16">
        <v>0</v>
      </c>
      <c r="Q16">
        <v>214.3</v>
      </c>
      <c r="S16">
        <v>682.4</v>
      </c>
      <c r="T16">
        <v>88.75</v>
      </c>
    </row>
    <row r="17" spans="1:20" x14ac:dyDescent="0.25">
      <c r="A17" t="s">
        <v>27</v>
      </c>
      <c r="B17" s="2" t="s">
        <v>23</v>
      </c>
      <c r="C17">
        <v>279.2</v>
      </c>
      <c r="D17">
        <v>0.40500000000000003</v>
      </c>
      <c r="E17">
        <v>371.3</v>
      </c>
      <c r="F17">
        <v>4629</v>
      </c>
      <c r="G17">
        <v>43.73</v>
      </c>
      <c r="H17">
        <v>92.4</v>
      </c>
      <c r="I17">
        <v>6.1</v>
      </c>
      <c r="J17">
        <v>1.6</v>
      </c>
      <c r="K17">
        <v>0</v>
      </c>
      <c r="L17">
        <v>173</v>
      </c>
      <c r="M17">
        <v>55557.5</v>
      </c>
      <c r="N17">
        <v>1.0500000000000001E-2</v>
      </c>
      <c r="O17">
        <v>2.0099999999999998</v>
      </c>
      <c r="P17">
        <v>0</v>
      </c>
      <c r="Q17">
        <v>200.9</v>
      </c>
      <c r="S17">
        <v>883.7</v>
      </c>
      <c r="T17">
        <v>41.21</v>
      </c>
    </row>
    <row r="18" spans="1:20" x14ac:dyDescent="0.25">
      <c r="A18" t="s">
        <v>27</v>
      </c>
      <c r="B18" s="2" t="s">
        <v>23</v>
      </c>
      <c r="C18">
        <v>273.3</v>
      </c>
      <c r="D18">
        <v>0.372</v>
      </c>
      <c r="E18">
        <v>351.2</v>
      </c>
      <c r="F18">
        <v>3186</v>
      </c>
      <c r="G18">
        <v>0</v>
      </c>
      <c r="H18">
        <v>88.9</v>
      </c>
      <c r="I18">
        <v>11.1</v>
      </c>
      <c r="J18">
        <v>0</v>
      </c>
      <c r="K18">
        <v>0</v>
      </c>
      <c r="L18">
        <v>173</v>
      </c>
      <c r="M18">
        <v>58873.5</v>
      </c>
      <c r="N18">
        <v>3.2099999999999997E-2</v>
      </c>
      <c r="O18">
        <v>2.0499999999999998</v>
      </c>
      <c r="P18">
        <v>0</v>
      </c>
      <c r="Q18">
        <v>212.9</v>
      </c>
      <c r="S18">
        <v>1326</v>
      </c>
      <c r="T18">
        <v>159.5</v>
      </c>
    </row>
    <row r="19" spans="1:20" x14ac:dyDescent="0.25">
      <c r="A19" t="s">
        <v>27</v>
      </c>
      <c r="B19" s="2" t="s">
        <v>23</v>
      </c>
      <c r="C19">
        <v>284.3</v>
      </c>
      <c r="D19">
        <v>0.39300000000000002</v>
      </c>
      <c r="E19">
        <v>338.7</v>
      </c>
      <c r="F19">
        <v>4785</v>
      </c>
      <c r="G19">
        <v>0</v>
      </c>
      <c r="H19">
        <v>93.5</v>
      </c>
      <c r="I19">
        <v>6.5</v>
      </c>
      <c r="J19">
        <v>0</v>
      </c>
      <c r="K19">
        <v>0</v>
      </c>
      <c r="L19">
        <v>173</v>
      </c>
      <c r="M19">
        <v>58778</v>
      </c>
      <c r="N19">
        <v>9.0299999999999998E-3</v>
      </c>
      <c r="O19">
        <v>1.97</v>
      </c>
      <c r="P19">
        <v>0</v>
      </c>
      <c r="Q19">
        <v>212.5</v>
      </c>
      <c r="S19">
        <v>892.1</v>
      </c>
      <c r="T19">
        <v>73.5</v>
      </c>
    </row>
    <row r="20" spans="1:20" x14ac:dyDescent="0.25">
      <c r="A20" t="s">
        <v>27</v>
      </c>
      <c r="B20" s="2" t="s">
        <v>23</v>
      </c>
      <c r="C20">
        <v>274.2</v>
      </c>
      <c r="D20">
        <v>0.40300000000000002</v>
      </c>
      <c r="E20">
        <v>367.9</v>
      </c>
      <c r="F20">
        <v>4735</v>
      </c>
      <c r="G20">
        <v>0</v>
      </c>
      <c r="H20">
        <v>94</v>
      </c>
      <c r="I20">
        <v>6</v>
      </c>
      <c r="J20">
        <v>0</v>
      </c>
      <c r="K20">
        <v>0</v>
      </c>
      <c r="L20">
        <v>173</v>
      </c>
      <c r="M20">
        <v>55951.8</v>
      </c>
      <c r="N20">
        <v>1.47E-2</v>
      </c>
      <c r="O20">
        <v>2.04</v>
      </c>
      <c r="P20">
        <v>0</v>
      </c>
      <c r="Q20">
        <v>202.3</v>
      </c>
      <c r="S20">
        <v>1037</v>
      </c>
      <c r="T20">
        <v>157.5</v>
      </c>
    </row>
    <row r="21" spans="1:20" x14ac:dyDescent="0.25">
      <c r="A21" t="s">
        <v>27</v>
      </c>
      <c r="B21" s="2" t="s">
        <v>23</v>
      </c>
      <c r="C21">
        <v>266.3</v>
      </c>
      <c r="D21">
        <v>0.37</v>
      </c>
      <c r="E21">
        <v>354.6</v>
      </c>
      <c r="F21">
        <v>4391</v>
      </c>
      <c r="G21">
        <v>0</v>
      </c>
      <c r="H21">
        <v>94</v>
      </c>
      <c r="I21">
        <v>6</v>
      </c>
      <c r="J21">
        <v>0</v>
      </c>
      <c r="K21">
        <v>0</v>
      </c>
      <c r="L21">
        <v>173</v>
      </c>
      <c r="M21">
        <v>57032</v>
      </c>
      <c r="N21">
        <v>1.38E-2</v>
      </c>
      <c r="O21">
        <v>2.11</v>
      </c>
      <c r="P21">
        <v>0</v>
      </c>
      <c r="Q21">
        <v>206.2</v>
      </c>
      <c r="S21">
        <v>1006</v>
      </c>
      <c r="T21">
        <v>135.69999999999999</v>
      </c>
    </row>
    <row r="22" spans="1:20" s="1" customFormat="1" x14ac:dyDescent="0.25">
      <c r="A22" s="3" t="s">
        <v>30</v>
      </c>
      <c r="B22" s="2" t="s">
        <v>23</v>
      </c>
      <c r="C22" s="1">
        <f t="shared" ref="C22:T22" si="2">AVERAGE(C13:C21)</f>
        <v>282.33333333333331</v>
      </c>
      <c r="D22" s="1">
        <f t="shared" si="2"/>
        <v>0.37766666666666671</v>
      </c>
      <c r="E22" s="1">
        <f t="shared" si="2"/>
        <v>399.28888888888889</v>
      </c>
      <c r="F22" s="1">
        <f t="shared" si="2"/>
        <v>3559.2111111111112</v>
      </c>
      <c r="G22" s="1">
        <f t="shared" si="2"/>
        <v>558.96999999999991</v>
      </c>
      <c r="H22" s="1">
        <f t="shared" si="2"/>
        <v>94.188888888888883</v>
      </c>
      <c r="I22" s="1">
        <f t="shared" si="2"/>
        <v>5.3000000000000007</v>
      </c>
      <c r="J22" s="1">
        <f t="shared" si="2"/>
        <v>0.51111111111111107</v>
      </c>
      <c r="K22" s="1">
        <f t="shared" si="2"/>
        <v>0</v>
      </c>
      <c r="L22" s="1">
        <f t="shared" si="2"/>
        <v>173</v>
      </c>
      <c r="M22" s="1">
        <f t="shared" si="2"/>
        <v>58068.2</v>
      </c>
      <c r="N22" s="1">
        <f t="shared" si="2"/>
        <v>2.4591111111111112E-2</v>
      </c>
      <c r="O22" s="1">
        <f t="shared" si="2"/>
        <v>1.9877777777777779</v>
      </c>
      <c r="P22" s="1">
        <f t="shared" si="2"/>
        <v>0</v>
      </c>
      <c r="Q22" s="1">
        <f t="shared" si="2"/>
        <v>209.9666666666667</v>
      </c>
      <c r="R22" s="1" t="e">
        <f t="shared" si="2"/>
        <v>#DIV/0!</v>
      </c>
      <c r="S22" s="1">
        <f t="shared" si="2"/>
        <v>924.41111111111115</v>
      </c>
      <c r="T22" s="1">
        <f t="shared" si="2"/>
        <v>112.21333333333334</v>
      </c>
    </row>
    <row r="23" spans="1:20" s="1" customFormat="1" x14ac:dyDescent="0.25">
      <c r="A23" s="3" t="s">
        <v>39</v>
      </c>
      <c r="B23" s="2" t="s">
        <v>23</v>
      </c>
      <c r="C23" s="1">
        <f>_xlfn.STDEV.S(C13:C21)</f>
        <v>10.046516809322515</v>
      </c>
      <c r="D23" s="1">
        <f t="shared" ref="D23:T23" si="3">_xlfn.STDEV.S(D13:D21)*2/SQRT(9)</f>
        <v>1.3337499349161709E-2</v>
      </c>
      <c r="E23" s="1">
        <f t="shared" si="3"/>
        <v>61.234417014947411</v>
      </c>
      <c r="F23" s="1">
        <f t="shared" si="3"/>
        <v>1385.0524660918666</v>
      </c>
      <c r="G23" s="1">
        <f t="shared" si="3"/>
        <v>1107.0494861166374</v>
      </c>
      <c r="H23" s="1">
        <f t="shared" si="3"/>
        <v>2.7313904567381968</v>
      </c>
      <c r="I23" s="1">
        <f t="shared" si="3"/>
        <v>2.3795424396766318</v>
      </c>
      <c r="J23" s="1">
        <f t="shared" si="3"/>
        <v>0.71526564175249252</v>
      </c>
      <c r="K23" s="1">
        <f t="shared" si="3"/>
        <v>0</v>
      </c>
      <c r="L23" s="1">
        <f t="shared" si="3"/>
        <v>0</v>
      </c>
      <c r="M23" s="1">
        <f t="shared" si="3"/>
        <v>1108.3708986115109</v>
      </c>
      <c r="N23" s="1">
        <f t="shared" si="3"/>
        <v>1.1086960030416334E-2</v>
      </c>
      <c r="O23" s="1">
        <f t="shared" si="3"/>
        <v>4.7932565800273302E-2</v>
      </c>
      <c r="P23" s="1">
        <f t="shared" si="3"/>
        <v>0</v>
      </c>
      <c r="Q23" s="1">
        <f t="shared" si="3"/>
        <v>4.0087404505654893</v>
      </c>
      <c r="R23" s="1" t="e">
        <f t="shared" si="3"/>
        <v>#DIV/0!</v>
      </c>
      <c r="S23" s="1">
        <f t="shared" si="3"/>
        <v>176.30719858135353</v>
      </c>
      <c r="T23" s="1">
        <f t="shared" si="3"/>
        <v>30.9726461754741</v>
      </c>
    </row>
    <row r="24" spans="1:20" x14ac:dyDescent="0.25">
      <c r="A24" t="s">
        <v>32</v>
      </c>
      <c r="B24" s="2" t="s">
        <v>23</v>
      </c>
      <c r="C24">
        <v>310.60000000000002</v>
      </c>
      <c r="D24">
        <v>0.31</v>
      </c>
      <c r="E24">
        <v>418.6</v>
      </c>
      <c r="F24">
        <v>5064</v>
      </c>
      <c r="G24">
        <v>0</v>
      </c>
      <c r="H24">
        <v>97.4</v>
      </c>
      <c r="I24">
        <v>2.6</v>
      </c>
      <c r="J24">
        <v>0</v>
      </c>
      <c r="K24">
        <v>0</v>
      </c>
      <c r="L24">
        <v>173</v>
      </c>
      <c r="M24">
        <v>63246.5</v>
      </c>
      <c r="N24">
        <v>3.5700000000000003E-2</v>
      </c>
      <c r="O24">
        <v>1.81</v>
      </c>
      <c r="P24">
        <v>0</v>
      </c>
      <c r="Q24">
        <v>228.7</v>
      </c>
      <c r="S24">
        <v>827.8</v>
      </c>
      <c r="T24">
        <v>178.7</v>
      </c>
    </row>
    <row r="25" spans="1:20" x14ac:dyDescent="0.25">
      <c r="A25" t="s">
        <v>32</v>
      </c>
      <c r="B25" s="2" t="s">
        <v>23</v>
      </c>
      <c r="C25">
        <v>287.39999999999998</v>
      </c>
      <c r="D25">
        <v>0.33600000000000002</v>
      </c>
      <c r="E25">
        <v>399.6</v>
      </c>
      <c r="F25">
        <v>92.4</v>
      </c>
      <c r="G25">
        <v>5272</v>
      </c>
      <c r="H25">
        <v>88.4</v>
      </c>
      <c r="I25">
        <v>10.5</v>
      </c>
      <c r="J25">
        <v>1.2</v>
      </c>
      <c r="K25">
        <v>0</v>
      </c>
      <c r="L25">
        <v>173</v>
      </c>
      <c r="M25">
        <v>56545.1</v>
      </c>
      <c r="N25">
        <v>3.5200000000000002E-2</v>
      </c>
      <c r="O25">
        <v>1.95</v>
      </c>
      <c r="P25">
        <v>0</v>
      </c>
      <c r="Q25">
        <v>204.5</v>
      </c>
      <c r="S25">
        <v>530.29999999999995</v>
      </c>
      <c r="T25">
        <v>85.94</v>
      </c>
    </row>
    <row r="26" spans="1:20" x14ac:dyDescent="0.25">
      <c r="A26" t="s">
        <v>32</v>
      </c>
      <c r="B26" s="2" t="s">
        <v>23</v>
      </c>
      <c r="C26">
        <v>297.89999999999998</v>
      </c>
      <c r="D26">
        <v>0.28599999999999998</v>
      </c>
      <c r="E26">
        <v>471.4</v>
      </c>
      <c r="F26">
        <v>0</v>
      </c>
      <c r="G26">
        <v>0</v>
      </c>
      <c r="H26">
        <v>100</v>
      </c>
      <c r="I26">
        <v>0</v>
      </c>
      <c r="J26">
        <v>0</v>
      </c>
      <c r="K26">
        <v>0</v>
      </c>
      <c r="L26">
        <v>173</v>
      </c>
      <c r="M26">
        <v>66589.899999999994</v>
      </c>
      <c r="N26">
        <v>6.2100000000000002E-2</v>
      </c>
      <c r="O26">
        <v>1.88</v>
      </c>
      <c r="P26">
        <v>0</v>
      </c>
      <c r="Q26">
        <v>240.8</v>
      </c>
      <c r="S26">
        <v>781.1</v>
      </c>
      <c r="T26">
        <v>148</v>
      </c>
    </row>
    <row r="27" spans="1:20" x14ac:dyDescent="0.25">
      <c r="A27" t="s">
        <v>32</v>
      </c>
      <c r="B27" s="2" t="s">
        <v>23</v>
      </c>
      <c r="C27">
        <v>299.39999999999998</v>
      </c>
      <c r="D27">
        <v>0.39500000000000002</v>
      </c>
      <c r="E27">
        <v>403.6</v>
      </c>
      <c r="F27">
        <v>4860</v>
      </c>
      <c r="G27">
        <v>0</v>
      </c>
      <c r="H27">
        <v>96</v>
      </c>
      <c r="I27">
        <v>4</v>
      </c>
      <c r="J27">
        <v>0</v>
      </c>
      <c r="K27">
        <v>0</v>
      </c>
      <c r="L27">
        <v>173</v>
      </c>
      <c r="M27">
        <v>63129.5</v>
      </c>
      <c r="N27">
        <v>1.3100000000000001E-2</v>
      </c>
      <c r="O27">
        <v>1.87</v>
      </c>
      <c r="P27">
        <v>0</v>
      </c>
      <c r="Q27">
        <v>228.3</v>
      </c>
      <c r="S27">
        <v>804</v>
      </c>
      <c r="T27">
        <v>83.03</v>
      </c>
    </row>
    <row r="28" spans="1:20" x14ac:dyDescent="0.25">
      <c r="A28" t="s">
        <v>32</v>
      </c>
      <c r="B28" s="2" t="s">
        <v>23</v>
      </c>
      <c r="C28">
        <v>279.3</v>
      </c>
      <c r="D28">
        <v>0.34399999999999997</v>
      </c>
      <c r="E28">
        <v>385.6</v>
      </c>
      <c r="F28">
        <v>3927</v>
      </c>
      <c r="G28">
        <v>0</v>
      </c>
      <c r="H28">
        <v>94.2</v>
      </c>
      <c r="I28">
        <v>5.8</v>
      </c>
      <c r="J28">
        <v>0</v>
      </c>
      <c r="K28">
        <v>0</v>
      </c>
      <c r="L28">
        <v>173</v>
      </c>
      <c r="M28">
        <v>56656.1</v>
      </c>
      <c r="N28">
        <v>1.9900000000000001E-2</v>
      </c>
      <c r="O28">
        <v>2.0099999999999998</v>
      </c>
      <c r="P28">
        <v>0</v>
      </c>
      <c r="Q28">
        <v>204.9</v>
      </c>
      <c r="S28">
        <v>1039</v>
      </c>
      <c r="T28">
        <v>152.9</v>
      </c>
    </row>
    <row r="29" spans="1:20" x14ac:dyDescent="0.25">
      <c r="A29" t="s">
        <v>32</v>
      </c>
      <c r="B29" s="2" t="s">
        <v>23</v>
      </c>
      <c r="C29">
        <v>275.2</v>
      </c>
      <c r="D29">
        <v>0.36699999999999999</v>
      </c>
      <c r="E29">
        <v>442.5</v>
      </c>
      <c r="F29">
        <v>0</v>
      </c>
      <c r="G29">
        <v>0</v>
      </c>
      <c r="H29">
        <v>100</v>
      </c>
      <c r="I29">
        <v>0</v>
      </c>
      <c r="J29">
        <v>0</v>
      </c>
      <c r="K29">
        <v>0</v>
      </c>
      <c r="L29">
        <v>173</v>
      </c>
      <c r="M29">
        <v>65265.3</v>
      </c>
      <c r="N29">
        <v>6.13E-2</v>
      </c>
      <c r="O29">
        <v>2.04</v>
      </c>
      <c r="P29">
        <v>0</v>
      </c>
      <c r="Q29">
        <v>236</v>
      </c>
      <c r="S29">
        <v>651.4</v>
      </c>
      <c r="T29">
        <v>107.9</v>
      </c>
    </row>
    <row r="30" spans="1:20" x14ac:dyDescent="0.25">
      <c r="A30" t="s">
        <v>32</v>
      </c>
      <c r="B30" s="2" t="s">
        <v>23</v>
      </c>
      <c r="C30">
        <v>294.39999999999998</v>
      </c>
      <c r="D30">
        <v>0.36899999999999999</v>
      </c>
      <c r="E30">
        <v>363.2</v>
      </c>
      <c r="F30">
        <v>4005</v>
      </c>
      <c r="G30">
        <v>0</v>
      </c>
      <c r="H30">
        <v>90.6</v>
      </c>
      <c r="I30">
        <v>9.4</v>
      </c>
      <c r="J30">
        <v>0</v>
      </c>
      <c r="K30">
        <v>0</v>
      </c>
      <c r="L30">
        <v>173</v>
      </c>
      <c r="M30">
        <v>62954</v>
      </c>
      <c r="N30">
        <v>2.2800000000000001E-2</v>
      </c>
      <c r="O30">
        <v>1.9</v>
      </c>
      <c r="P30">
        <v>0</v>
      </c>
      <c r="Q30">
        <v>227.6</v>
      </c>
      <c r="S30">
        <v>1261</v>
      </c>
      <c r="T30">
        <v>203</v>
      </c>
    </row>
    <row r="31" spans="1:20" x14ac:dyDescent="0.25">
      <c r="A31" t="s">
        <v>32</v>
      </c>
      <c r="B31" s="2" t="s">
        <v>23</v>
      </c>
      <c r="C31">
        <v>278.7</v>
      </c>
      <c r="D31">
        <v>0.40699999999999997</v>
      </c>
      <c r="E31">
        <v>427.3</v>
      </c>
      <c r="F31">
        <v>110.8</v>
      </c>
      <c r="G31">
        <v>5067</v>
      </c>
      <c r="H31">
        <v>80.2</v>
      </c>
      <c r="I31">
        <v>17.100000000000001</v>
      </c>
      <c r="J31">
        <v>2.7</v>
      </c>
      <c r="K31">
        <v>0</v>
      </c>
      <c r="L31">
        <v>173</v>
      </c>
      <c r="M31">
        <v>56897.599999999999</v>
      </c>
      <c r="N31">
        <v>1.9E-2</v>
      </c>
      <c r="O31">
        <v>2.0099999999999998</v>
      </c>
      <c r="P31">
        <v>0</v>
      </c>
      <c r="Q31">
        <v>205.7</v>
      </c>
      <c r="S31">
        <v>694</v>
      </c>
      <c r="T31">
        <v>102.7</v>
      </c>
    </row>
    <row r="32" spans="1:20" x14ac:dyDescent="0.25">
      <c r="A32" t="s">
        <v>32</v>
      </c>
      <c r="B32" s="2" t="s">
        <v>23</v>
      </c>
      <c r="C32">
        <v>278.60000000000002</v>
      </c>
      <c r="D32">
        <v>0.39400000000000002</v>
      </c>
      <c r="E32">
        <v>373.4</v>
      </c>
      <c r="F32">
        <v>5215</v>
      </c>
      <c r="G32">
        <v>0</v>
      </c>
      <c r="H32">
        <v>98.1</v>
      </c>
      <c r="I32">
        <v>1.9</v>
      </c>
      <c r="J32">
        <v>0</v>
      </c>
      <c r="K32">
        <v>0</v>
      </c>
      <c r="L32">
        <v>173</v>
      </c>
      <c r="M32">
        <v>65847.3</v>
      </c>
      <c r="N32">
        <v>2.0899999999999998E-2</v>
      </c>
      <c r="O32">
        <v>2.0099999999999998</v>
      </c>
      <c r="P32">
        <v>0</v>
      </c>
      <c r="Q32">
        <v>238.1</v>
      </c>
      <c r="S32">
        <v>613.70000000000005</v>
      </c>
      <c r="T32">
        <v>93.86</v>
      </c>
    </row>
    <row r="33" spans="1:20" s="1" customFormat="1" x14ac:dyDescent="0.25">
      <c r="A33" s="3" t="s">
        <v>33</v>
      </c>
      <c r="B33" s="2" t="s">
        <v>23</v>
      </c>
      <c r="C33" s="1">
        <f t="shared" ref="C33:T33" si="4">AVERAGE(C24:C32)</f>
        <v>289.05555555555549</v>
      </c>
      <c r="D33" s="1">
        <f t="shared" si="4"/>
        <v>0.35644444444444445</v>
      </c>
      <c r="E33" s="1">
        <f t="shared" si="4"/>
        <v>409.46666666666664</v>
      </c>
      <c r="F33" s="1">
        <f t="shared" si="4"/>
        <v>2586.0222222222224</v>
      </c>
      <c r="G33" s="1">
        <f t="shared" si="4"/>
        <v>1148.7777777777778</v>
      </c>
      <c r="H33" s="1">
        <f t="shared" si="4"/>
        <v>93.877777777777794</v>
      </c>
      <c r="I33" s="1">
        <f t="shared" si="4"/>
        <v>5.7</v>
      </c>
      <c r="J33" s="1">
        <f t="shared" si="4"/>
        <v>0.43333333333333335</v>
      </c>
      <c r="K33" s="1">
        <f t="shared" si="4"/>
        <v>0</v>
      </c>
      <c r="L33" s="1">
        <f t="shared" si="4"/>
        <v>173</v>
      </c>
      <c r="M33" s="1">
        <f t="shared" si="4"/>
        <v>61903.477777777771</v>
      </c>
      <c r="N33" s="1">
        <f t="shared" si="4"/>
        <v>3.2222222222222222E-2</v>
      </c>
      <c r="O33" s="1">
        <f t="shared" si="4"/>
        <v>1.9422222222222219</v>
      </c>
      <c r="P33" s="1">
        <f t="shared" si="4"/>
        <v>0</v>
      </c>
      <c r="Q33" s="1">
        <f t="shared" si="4"/>
        <v>223.84444444444443</v>
      </c>
      <c r="R33" s="1" t="e">
        <f t="shared" si="4"/>
        <v>#DIV/0!</v>
      </c>
      <c r="S33" s="1">
        <f t="shared" si="4"/>
        <v>800.25555555555547</v>
      </c>
      <c r="T33" s="1">
        <f t="shared" si="4"/>
        <v>128.44777777777776</v>
      </c>
    </row>
    <row r="34" spans="1:20" s="1" customFormat="1" x14ac:dyDescent="0.25">
      <c r="A34" s="3" t="s">
        <v>40</v>
      </c>
      <c r="B34" s="2" t="s">
        <v>23</v>
      </c>
      <c r="C34" s="1">
        <f>_xlfn.STDEV.S(C24:C32)*2</f>
        <v>24.335182578133885</v>
      </c>
      <c r="D34" s="1">
        <f t="shared" ref="D34:T34" si="5">_xlfn.STDEV.S(D24:D32)*2/SQRT(9)</f>
        <v>2.729898474121743E-2</v>
      </c>
      <c r="E34" s="1">
        <f t="shared" si="5"/>
        <v>22.938541075375014</v>
      </c>
      <c r="F34" s="1">
        <f t="shared" si="5"/>
        <v>1628.8116151141803</v>
      </c>
      <c r="G34" s="1">
        <f t="shared" si="5"/>
        <v>1520.0741859738944</v>
      </c>
      <c r="H34" s="1">
        <f t="shared" si="5"/>
        <v>4.3309965209172736</v>
      </c>
      <c r="I34" s="1">
        <f t="shared" si="5"/>
        <v>3.7904851639041905</v>
      </c>
      <c r="J34" s="1">
        <f t="shared" si="5"/>
        <v>0.62538876797645726</v>
      </c>
      <c r="K34" s="1">
        <f t="shared" si="5"/>
        <v>0</v>
      </c>
      <c r="L34" s="1">
        <f t="shared" si="5"/>
        <v>0</v>
      </c>
      <c r="M34" s="1">
        <f t="shared" si="5"/>
        <v>2733.8878504141271</v>
      </c>
      <c r="N34" s="1">
        <f t="shared" si="5"/>
        <v>1.2175694266209118E-2</v>
      </c>
      <c r="O34" s="1">
        <f t="shared" si="5"/>
        <v>5.3621904497838414E-2</v>
      </c>
      <c r="P34" s="1">
        <f t="shared" si="5"/>
        <v>0</v>
      </c>
      <c r="Q34" s="1">
        <f t="shared" si="5"/>
        <v>9.8835503692364828</v>
      </c>
      <c r="R34" s="1" t="e">
        <f t="shared" si="5"/>
        <v>#DIV/0!</v>
      </c>
      <c r="S34" s="1">
        <f t="shared" si="5"/>
        <v>151.20831881550833</v>
      </c>
      <c r="T34" s="1">
        <f t="shared" si="5"/>
        <v>29.073355074855815</v>
      </c>
    </row>
    <row r="35" spans="1:20" x14ac:dyDescent="0.25">
      <c r="A35" t="s">
        <v>35</v>
      </c>
      <c r="B35" s="2" t="s">
        <v>23</v>
      </c>
      <c r="C35">
        <v>313.10000000000002</v>
      </c>
      <c r="D35">
        <v>0.314</v>
      </c>
      <c r="E35">
        <v>274</v>
      </c>
      <c r="F35">
        <v>5532</v>
      </c>
      <c r="G35">
        <v>0</v>
      </c>
      <c r="H35">
        <v>98.4</v>
      </c>
      <c r="I35">
        <v>1.6</v>
      </c>
      <c r="J35">
        <v>0</v>
      </c>
      <c r="K35">
        <v>0</v>
      </c>
      <c r="L35">
        <v>173</v>
      </c>
      <c r="M35">
        <v>73041.899999999994</v>
      </c>
      <c r="N35">
        <v>8.5599999999999999E-3</v>
      </c>
      <c r="O35">
        <v>1.79</v>
      </c>
      <c r="P35">
        <v>0</v>
      </c>
      <c r="Q35">
        <v>264.10000000000002</v>
      </c>
      <c r="S35">
        <v>497.2</v>
      </c>
      <c r="T35">
        <v>253</v>
      </c>
    </row>
    <row r="36" spans="1:20" x14ac:dyDescent="0.25">
      <c r="A36" t="s">
        <v>35</v>
      </c>
      <c r="B36" s="2" t="s">
        <v>23</v>
      </c>
      <c r="C36">
        <v>334.9</v>
      </c>
      <c r="D36">
        <v>0.35599999999999998</v>
      </c>
      <c r="E36">
        <v>414.5</v>
      </c>
      <c r="F36">
        <v>79.59</v>
      </c>
      <c r="G36">
        <v>4984</v>
      </c>
      <c r="H36">
        <v>90.4</v>
      </c>
      <c r="I36">
        <v>5.4</v>
      </c>
      <c r="J36">
        <v>4.2</v>
      </c>
      <c r="K36">
        <v>0</v>
      </c>
      <c r="L36">
        <v>173</v>
      </c>
      <c r="M36">
        <v>73972.3</v>
      </c>
      <c r="N36">
        <v>1.2800000000000001E-2</v>
      </c>
      <c r="O36">
        <v>1.67</v>
      </c>
      <c r="P36">
        <v>0</v>
      </c>
      <c r="Q36">
        <v>267.5</v>
      </c>
      <c r="S36">
        <v>768.9</v>
      </c>
      <c r="T36">
        <v>70.12</v>
      </c>
    </row>
    <row r="37" spans="1:20" x14ac:dyDescent="0.25">
      <c r="A37" t="s">
        <v>35</v>
      </c>
      <c r="B37" s="2" t="s">
        <v>23</v>
      </c>
      <c r="C37">
        <v>317.5</v>
      </c>
      <c r="D37">
        <v>0.38700000000000001</v>
      </c>
      <c r="E37">
        <v>476.1</v>
      </c>
      <c r="F37">
        <v>4861</v>
      </c>
      <c r="G37">
        <v>0</v>
      </c>
      <c r="H37">
        <v>98.2</v>
      </c>
      <c r="I37">
        <v>1.8</v>
      </c>
      <c r="J37">
        <v>0</v>
      </c>
      <c r="K37">
        <v>0</v>
      </c>
      <c r="L37">
        <v>173</v>
      </c>
      <c r="M37">
        <v>65621</v>
      </c>
      <c r="N37">
        <v>6.3E-2</v>
      </c>
      <c r="O37">
        <v>1.77</v>
      </c>
      <c r="P37">
        <v>0</v>
      </c>
      <c r="Q37">
        <v>237.3</v>
      </c>
      <c r="S37">
        <v>785.7</v>
      </c>
      <c r="T37">
        <v>104.8</v>
      </c>
    </row>
    <row r="38" spans="1:20" x14ac:dyDescent="0.25">
      <c r="A38" t="s">
        <v>35</v>
      </c>
      <c r="B38" s="2" t="s">
        <v>23</v>
      </c>
      <c r="C38">
        <v>332.1</v>
      </c>
      <c r="D38">
        <v>0.29499999999999998</v>
      </c>
      <c r="E38">
        <v>286.8</v>
      </c>
      <c r="F38">
        <v>5397</v>
      </c>
      <c r="G38">
        <v>0</v>
      </c>
      <c r="H38">
        <v>96.8</v>
      </c>
      <c r="I38">
        <v>3.2</v>
      </c>
      <c r="J38">
        <v>0</v>
      </c>
      <c r="K38">
        <v>0</v>
      </c>
      <c r="L38">
        <v>173</v>
      </c>
      <c r="M38">
        <v>73650.899999999994</v>
      </c>
      <c r="N38">
        <v>1.44E-2</v>
      </c>
      <c r="O38">
        <v>1.69</v>
      </c>
      <c r="P38">
        <v>0</v>
      </c>
      <c r="Q38">
        <v>266.3</v>
      </c>
      <c r="S38">
        <v>691.2</v>
      </c>
      <c r="T38">
        <v>260</v>
      </c>
    </row>
    <row r="39" spans="1:20" x14ac:dyDescent="0.25">
      <c r="A39" t="s">
        <v>35</v>
      </c>
      <c r="B39" s="2" t="s">
        <v>23</v>
      </c>
      <c r="C39">
        <v>314.8</v>
      </c>
      <c r="D39">
        <v>0.38700000000000001</v>
      </c>
      <c r="E39">
        <v>529.5</v>
      </c>
      <c r="F39">
        <v>0</v>
      </c>
      <c r="G39">
        <v>0</v>
      </c>
      <c r="H39">
        <v>100</v>
      </c>
      <c r="I39">
        <v>0</v>
      </c>
      <c r="J39">
        <v>0</v>
      </c>
      <c r="K39">
        <v>0</v>
      </c>
      <c r="L39">
        <v>173</v>
      </c>
      <c r="M39">
        <v>72174.2</v>
      </c>
      <c r="N39">
        <v>8.1199999999999994E-2</v>
      </c>
      <c r="O39">
        <v>1.78</v>
      </c>
      <c r="P39">
        <v>0</v>
      </c>
      <c r="Q39">
        <v>261</v>
      </c>
      <c r="S39">
        <v>881.8</v>
      </c>
      <c r="T39">
        <v>130.69999999999999</v>
      </c>
    </row>
    <row r="40" spans="1:20" x14ac:dyDescent="0.25">
      <c r="A40" t="s">
        <v>35</v>
      </c>
      <c r="B40" s="2" t="s">
        <v>23</v>
      </c>
      <c r="C40">
        <v>311.7</v>
      </c>
      <c r="D40">
        <v>0.40100000000000002</v>
      </c>
      <c r="E40">
        <v>411.4</v>
      </c>
      <c r="F40">
        <v>5169</v>
      </c>
      <c r="G40">
        <v>0</v>
      </c>
      <c r="H40">
        <v>97.3</v>
      </c>
      <c r="I40">
        <v>2.7</v>
      </c>
      <c r="J40">
        <v>0</v>
      </c>
      <c r="K40">
        <v>0</v>
      </c>
      <c r="L40">
        <v>173</v>
      </c>
      <c r="M40">
        <v>65597.399999999994</v>
      </c>
      <c r="N40">
        <v>2.5499999999999998E-2</v>
      </c>
      <c r="O40">
        <v>1.8</v>
      </c>
      <c r="P40">
        <v>0</v>
      </c>
      <c r="Q40">
        <v>237.2</v>
      </c>
      <c r="S40">
        <v>704.2</v>
      </c>
      <c r="T40">
        <v>73.98</v>
      </c>
    </row>
    <row r="41" spans="1:20" x14ac:dyDescent="0.25">
      <c r="A41" t="s">
        <v>35</v>
      </c>
      <c r="B41" s="2" t="s">
        <v>23</v>
      </c>
      <c r="C41">
        <v>337.8</v>
      </c>
      <c r="D41">
        <v>0.308</v>
      </c>
      <c r="E41">
        <v>344.4</v>
      </c>
      <c r="F41">
        <v>5246</v>
      </c>
      <c r="G41">
        <v>0</v>
      </c>
      <c r="H41">
        <v>96.5</v>
      </c>
      <c r="I41">
        <v>3.5</v>
      </c>
      <c r="J41">
        <v>0</v>
      </c>
      <c r="K41">
        <v>0</v>
      </c>
      <c r="L41">
        <v>173</v>
      </c>
      <c r="M41">
        <v>74547.600000000006</v>
      </c>
      <c r="N41">
        <v>1.7899999999999999E-2</v>
      </c>
      <c r="O41">
        <v>1.66</v>
      </c>
      <c r="P41">
        <v>0</v>
      </c>
      <c r="Q41">
        <v>269.60000000000002</v>
      </c>
      <c r="S41">
        <v>721.8</v>
      </c>
      <c r="T41">
        <v>295.8</v>
      </c>
    </row>
    <row r="42" spans="1:20" x14ac:dyDescent="0.25">
      <c r="A42" t="s">
        <v>35</v>
      </c>
      <c r="B42" s="2" t="s">
        <v>23</v>
      </c>
      <c r="C42">
        <v>313.5</v>
      </c>
      <c r="D42">
        <v>0.42299999999999999</v>
      </c>
      <c r="E42">
        <v>622.79999999999995</v>
      </c>
      <c r="F42">
        <v>155</v>
      </c>
      <c r="G42">
        <v>5014</v>
      </c>
      <c r="H42">
        <v>69.900000000000006</v>
      </c>
      <c r="I42">
        <v>28.2</v>
      </c>
      <c r="J42">
        <v>1.9</v>
      </c>
      <c r="K42">
        <v>0</v>
      </c>
      <c r="L42">
        <v>173</v>
      </c>
      <c r="M42">
        <v>70489.2</v>
      </c>
      <c r="N42">
        <v>7.1199999999999999E-2</v>
      </c>
      <c r="O42">
        <v>1.79</v>
      </c>
      <c r="P42">
        <v>0</v>
      </c>
      <c r="Q42">
        <v>254.9</v>
      </c>
      <c r="S42">
        <v>896.2</v>
      </c>
      <c r="T42">
        <v>121</v>
      </c>
    </row>
    <row r="43" spans="1:20" x14ac:dyDescent="0.25">
      <c r="A43" t="s">
        <v>35</v>
      </c>
      <c r="B43" s="2" t="s">
        <v>23</v>
      </c>
      <c r="C43">
        <v>317.60000000000002</v>
      </c>
      <c r="D43">
        <v>0.313</v>
      </c>
      <c r="E43">
        <v>487.7</v>
      </c>
      <c r="F43">
        <v>109.8</v>
      </c>
      <c r="G43">
        <v>0</v>
      </c>
      <c r="H43">
        <v>85</v>
      </c>
      <c r="I43">
        <v>15</v>
      </c>
      <c r="J43">
        <v>0</v>
      </c>
      <c r="K43">
        <v>0</v>
      </c>
      <c r="L43">
        <v>173</v>
      </c>
      <c r="M43">
        <v>65199.3</v>
      </c>
      <c r="N43">
        <v>5.4899999999999997E-2</v>
      </c>
      <c r="O43">
        <v>1.77</v>
      </c>
      <c r="P43">
        <v>0</v>
      </c>
      <c r="Q43">
        <v>235.8</v>
      </c>
      <c r="S43">
        <v>538</v>
      </c>
      <c r="T43">
        <v>91.95</v>
      </c>
    </row>
    <row r="44" spans="1:20" s="1" customFormat="1" x14ac:dyDescent="0.25">
      <c r="A44" s="3" t="s">
        <v>36</v>
      </c>
      <c r="B44" s="2" t="s">
        <v>23</v>
      </c>
      <c r="C44" s="1">
        <f t="shared" ref="C44:T44" si="6">AVERAGE(C35:C43)</f>
        <v>321.44444444444446</v>
      </c>
      <c r="D44" s="1">
        <f t="shared" si="6"/>
        <v>0.35377777777777775</v>
      </c>
      <c r="E44" s="1">
        <f t="shared" si="6"/>
        <v>427.46666666666664</v>
      </c>
      <c r="F44" s="1">
        <f t="shared" si="6"/>
        <v>2949.9322222222222</v>
      </c>
      <c r="G44" s="1">
        <f t="shared" si="6"/>
        <v>1110.8888888888889</v>
      </c>
      <c r="H44" s="1">
        <f t="shared" si="6"/>
        <v>92.5</v>
      </c>
      <c r="I44" s="1">
        <f t="shared" si="6"/>
        <v>6.822222222222222</v>
      </c>
      <c r="J44" s="1">
        <f t="shared" si="6"/>
        <v>0.6777777777777777</v>
      </c>
      <c r="K44" s="1">
        <f t="shared" si="6"/>
        <v>0</v>
      </c>
      <c r="L44" s="1">
        <f t="shared" si="6"/>
        <v>173</v>
      </c>
      <c r="M44" s="1">
        <f t="shared" si="6"/>
        <v>70477.088888888888</v>
      </c>
      <c r="N44" s="1">
        <f t="shared" si="6"/>
        <v>3.8828888888888885E-2</v>
      </c>
      <c r="O44" s="1">
        <f t="shared" si="6"/>
        <v>1.7466666666666666</v>
      </c>
      <c r="P44" s="1">
        <f t="shared" si="6"/>
        <v>0</v>
      </c>
      <c r="Q44" s="1">
        <f t="shared" si="6"/>
        <v>254.85555555555558</v>
      </c>
      <c r="R44" s="1" t="e">
        <f t="shared" si="6"/>
        <v>#DIV/0!</v>
      </c>
      <c r="S44" s="1">
        <f t="shared" si="6"/>
        <v>720.55555555555554</v>
      </c>
      <c r="T44" s="1">
        <f t="shared" si="6"/>
        <v>155.70555555555558</v>
      </c>
    </row>
    <row r="45" spans="1:20" s="1" customFormat="1" x14ac:dyDescent="0.25">
      <c r="A45" s="3" t="s">
        <v>41</v>
      </c>
      <c r="B45" s="2" t="s">
        <v>23</v>
      </c>
      <c r="C45" s="1">
        <f>_xlfn.STDEV.S(C35:C43)*2</f>
        <v>20.788004019412519</v>
      </c>
      <c r="D45" s="1">
        <f t="shared" ref="D45:T45" si="7">_xlfn.STDEV.S(D35:D43)*2/SQRT(9)</f>
        <v>3.1648727862406391E-2</v>
      </c>
      <c r="E45" s="1">
        <f t="shared" si="7"/>
        <v>76.457918709139207</v>
      </c>
      <c r="F45" s="1">
        <f t="shared" si="7"/>
        <v>1815.4054577231125</v>
      </c>
      <c r="G45" s="1">
        <f t="shared" si="7"/>
        <v>1469.5763729896389</v>
      </c>
      <c r="H45" s="1">
        <f t="shared" si="7"/>
        <v>6.4657215804236072</v>
      </c>
      <c r="I45" s="1">
        <f t="shared" si="7"/>
        <v>6.083198882329536</v>
      </c>
      <c r="J45" s="1">
        <f t="shared" si="7"/>
        <v>0.97512265768510586</v>
      </c>
      <c r="K45" s="1">
        <f t="shared" si="7"/>
        <v>0</v>
      </c>
      <c r="L45" s="1">
        <f t="shared" si="7"/>
        <v>0</v>
      </c>
      <c r="M45" s="1">
        <f t="shared" si="7"/>
        <v>2620.0640972745609</v>
      </c>
      <c r="N45" s="1">
        <f t="shared" si="7"/>
        <v>1.8991050653880941E-2</v>
      </c>
      <c r="O45" s="1">
        <f t="shared" si="7"/>
        <v>3.7564758898615512E-2</v>
      </c>
      <c r="P45" s="1">
        <f t="shared" si="7"/>
        <v>0</v>
      </c>
      <c r="Q45" s="1">
        <f t="shared" si="7"/>
        <v>9.4707216145991016</v>
      </c>
      <c r="R45" s="1" t="e">
        <f t="shared" si="7"/>
        <v>#DIV/0!</v>
      </c>
      <c r="S45" s="1">
        <f t="shared" si="7"/>
        <v>90.608057718156502</v>
      </c>
      <c r="T45" s="1">
        <f t="shared" si="7"/>
        <v>58.906633762544651</v>
      </c>
    </row>
    <row r="46" spans="1:20" x14ac:dyDescent="0.25">
      <c r="A46" t="s">
        <v>26</v>
      </c>
      <c r="B46" s="2" t="s">
        <v>25</v>
      </c>
      <c r="C46">
        <v>221.3</v>
      </c>
      <c r="D46">
        <v>0.26900000000000002</v>
      </c>
      <c r="E46">
        <v>256.7</v>
      </c>
      <c r="F46">
        <v>4891</v>
      </c>
      <c r="G46">
        <v>0</v>
      </c>
      <c r="H46">
        <v>96.2</v>
      </c>
      <c r="I46">
        <v>3.8</v>
      </c>
      <c r="J46">
        <v>0</v>
      </c>
      <c r="K46">
        <v>0</v>
      </c>
      <c r="L46">
        <v>173</v>
      </c>
      <c r="M46">
        <v>39560.1</v>
      </c>
      <c r="N46">
        <v>3.9899999999999996E-3</v>
      </c>
      <c r="O46">
        <v>2.5299999999999998</v>
      </c>
      <c r="P46">
        <v>0</v>
      </c>
      <c r="Q46">
        <v>143</v>
      </c>
      <c r="S46">
        <v>713.7</v>
      </c>
      <c r="T46">
        <v>129.5</v>
      </c>
    </row>
    <row r="47" spans="1:20" x14ac:dyDescent="0.25">
      <c r="A47" t="s">
        <v>26</v>
      </c>
      <c r="B47" s="2" t="s">
        <v>25</v>
      </c>
      <c r="C47">
        <v>219</v>
      </c>
      <c r="D47">
        <v>0.26800000000000002</v>
      </c>
      <c r="E47">
        <v>281.2</v>
      </c>
      <c r="F47">
        <v>0</v>
      </c>
      <c r="G47">
        <v>0</v>
      </c>
      <c r="H47">
        <v>100</v>
      </c>
      <c r="I47">
        <v>0</v>
      </c>
      <c r="J47">
        <v>0</v>
      </c>
      <c r="K47">
        <v>0</v>
      </c>
      <c r="L47">
        <v>173</v>
      </c>
      <c r="M47">
        <v>39723.9</v>
      </c>
      <c r="N47">
        <v>1.5299999999999999E-2</v>
      </c>
      <c r="O47">
        <v>2.56</v>
      </c>
      <c r="P47">
        <v>0</v>
      </c>
      <c r="Q47">
        <v>143.6</v>
      </c>
      <c r="S47">
        <v>315.60000000000002</v>
      </c>
      <c r="T47">
        <v>88.1</v>
      </c>
    </row>
    <row r="48" spans="1:20" x14ac:dyDescent="0.25">
      <c r="A48" t="s">
        <v>26</v>
      </c>
      <c r="B48" s="2" t="s">
        <v>25</v>
      </c>
      <c r="C48">
        <v>217.7</v>
      </c>
      <c r="D48">
        <v>0.26100000000000001</v>
      </c>
      <c r="E48">
        <v>266.10000000000002</v>
      </c>
      <c r="F48">
        <v>5007</v>
      </c>
      <c r="G48">
        <v>0</v>
      </c>
      <c r="H48">
        <v>97.7</v>
      </c>
      <c r="I48">
        <v>2.2999999999999998</v>
      </c>
      <c r="J48">
        <v>0</v>
      </c>
      <c r="K48">
        <v>0</v>
      </c>
      <c r="L48">
        <v>173</v>
      </c>
      <c r="M48">
        <v>39565.199999999997</v>
      </c>
      <c r="N48">
        <v>3.13E-3</v>
      </c>
      <c r="O48">
        <v>2.58</v>
      </c>
      <c r="P48">
        <v>0</v>
      </c>
      <c r="Q48">
        <v>143.1</v>
      </c>
      <c r="S48">
        <v>551.9</v>
      </c>
      <c r="T48">
        <v>110.6</v>
      </c>
    </row>
    <row r="49" spans="1:20" x14ac:dyDescent="0.25">
      <c r="A49" t="s">
        <v>26</v>
      </c>
      <c r="B49" s="2" t="s">
        <v>25</v>
      </c>
      <c r="C49">
        <v>231.4</v>
      </c>
      <c r="D49">
        <v>0.29599999999999999</v>
      </c>
      <c r="E49">
        <v>270.8</v>
      </c>
      <c r="F49">
        <v>5246</v>
      </c>
      <c r="G49">
        <v>0</v>
      </c>
      <c r="H49">
        <v>98.2</v>
      </c>
      <c r="I49">
        <v>1.8</v>
      </c>
      <c r="J49">
        <v>0</v>
      </c>
      <c r="K49">
        <v>0</v>
      </c>
      <c r="L49">
        <v>173</v>
      </c>
      <c r="M49">
        <v>39103.9</v>
      </c>
      <c r="N49">
        <v>4.96E-3</v>
      </c>
      <c r="O49">
        <v>2.42</v>
      </c>
      <c r="P49">
        <v>0</v>
      </c>
      <c r="Q49">
        <v>141.4</v>
      </c>
      <c r="S49">
        <v>481.7</v>
      </c>
      <c r="T49">
        <v>88.21</v>
      </c>
    </row>
    <row r="50" spans="1:20" x14ac:dyDescent="0.25">
      <c r="A50" t="s">
        <v>26</v>
      </c>
      <c r="B50" s="2" t="s">
        <v>25</v>
      </c>
      <c r="C50">
        <v>232.8</v>
      </c>
      <c r="D50">
        <v>0.27100000000000002</v>
      </c>
      <c r="E50">
        <v>319.8</v>
      </c>
      <c r="F50">
        <v>0</v>
      </c>
      <c r="G50">
        <v>0</v>
      </c>
      <c r="H50">
        <v>100</v>
      </c>
      <c r="I50">
        <v>0</v>
      </c>
      <c r="J50">
        <v>0</v>
      </c>
      <c r="K50">
        <v>0</v>
      </c>
      <c r="L50">
        <v>173</v>
      </c>
      <c r="M50">
        <v>34386.5</v>
      </c>
      <c r="N50">
        <v>1.8100000000000002E-2</v>
      </c>
      <c r="O50">
        <v>2.41</v>
      </c>
      <c r="P50">
        <v>0</v>
      </c>
      <c r="Q50">
        <v>433.7</v>
      </c>
      <c r="S50">
        <v>390.8</v>
      </c>
      <c r="T50">
        <v>90.34</v>
      </c>
    </row>
    <row r="51" spans="1:20" x14ac:dyDescent="0.25">
      <c r="A51" t="s">
        <v>26</v>
      </c>
      <c r="B51" s="2" t="s">
        <v>25</v>
      </c>
      <c r="C51">
        <v>227.7</v>
      </c>
      <c r="D51">
        <v>0.255</v>
      </c>
      <c r="E51">
        <v>319.2</v>
      </c>
      <c r="F51">
        <v>60.38</v>
      </c>
      <c r="G51">
        <v>0</v>
      </c>
      <c r="H51">
        <v>94.5</v>
      </c>
      <c r="I51">
        <v>5.5</v>
      </c>
      <c r="J51">
        <v>0</v>
      </c>
      <c r="K51">
        <v>0</v>
      </c>
      <c r="L51">
        <v>173</v>
      </c>
      <c r="M51">
        <v>38351.4</v>
      </c>
      <c r="N51">
        <v>1.3100000000000001E-2</v>
      </c>
      <c r="O51">
        <v>2.46</v>
      </c>
      <c r="P51">
        <v>0</v>
      </c>
      <c r="Q51">
        <v>138.69999999999999</v>
      </c>
      <c r="S51">
        <v>306.89999999999998</v>
      </c>
      <c r="T51">
        <v>50.81</v>
      </c>
    </row>
    <row r="52" spans="1:20" x14ac:dyDescent="0.25">
      <c r="A52" t="s">
        <v>26</v>
      </c>
      <c r="B52" s="2" t="s">
        <v>25</v>
      </c>
      <c r="C52">
        <v>224.3</v>
      </c>
      <c r="D52">
        <v>0.255</v>
      </c>
      <c r="E52">
        <v>254.3</v>
      </c>
      <c r="F52">
        <v>5013</v>
      </c>
      <c r="G52">
        <v>0</v>
      </c>
      <c r="H52">
        <v>97</v>
      </c>
      <c r="I52">
        <v>3</v>
      </c>
      <c r="J52">
        <v>0</v>
      </c>
      <c r="K52">
        <v>0</v>
      </c>
      <c r="L52">
        <v>173</v>
      </c>
      <c r="M52">
        <v>33867.300000000003</v>
      </c>
      <c r="N52">
        <v>2.7200000000000002E-3</v>
      </c>
      <c r="O52">
        <v>2.5</v>
      </c>
      <c r="P52">
        <v>0</v>
      </c>
      <c r="Q52">
        <v>427.2</v>
      </c>
      <c r="S52">
        <v>633.29999999999995</v>
      </c>
      <c r="T52">
        <v>142.4</v>
      </c>
    </row>
    <row r="53" spans="1:20" x14ac:dyDescent="0.25">
      <c r="A53" t="s">
        <v>26</v>
      </c>
      <c r="B53" s="2" t="s">
        <v>25</v>
      </c>
      <c r="C53">
        <v>224.1</v>
      </c>
      <c r="D53">
        <v>0.23400000000000001</v>
      </c>
      <c r="E53">
        <v>300.60000000000002</v>
      </c>
      <c r="F53">
        <v>0</v>
      </c>
      <c r="G53">
        <v>0</v>
      </c>
      <c r="H53">
        <v>100</v>
      </c>
      <c r="I53">
        <v>0</v>
      </c>
      <c r="J53">
        <v>0</v>
      </c>
      <c r="K53">
        <v>0</v>
      </c>
      <c r="L53">
        <v>173</v>
      </c>
      <c r="M53">
        <v>38249.800000000003</v>
      </c>
      <c r="N53">
        <v>1.77E-2</v>
      </c>
      <c r="O53">
        <v>2.5</v>
      </c>
      <c r="P53">
        <v>0</v>
      </c>
      <c r="Q53">
        <v>138.30000000000001</v>
      </c>
      <c r="S53">
        <v>350.7</v>
      </c>
      <c r="T53">
        <v>91.02</v>
      </c>
    </row>
    <row r="54" spans="1:20" x14ac:dyDescent="0.25">
      <c r="A54" t="s">
        <v>26</v>
      </c>
      <c r="B54" s="2" t="s">
        <v>25</v>
      </c>
      <c r="C54">
        <v>219.4</v>
      </c>
      <c r="D54">
        <v>0.26900000000000002</v>
      </c>
      <c r="E54">
        <v>252.3</v>
      </c>
      <c r="F54">
        <v>4768</v>
      </c>
      <c r="G54">
        <v>0</v>
      </c>
      <c r="H54">
        <v>95.6</v>
      </c>
      <c r="I54">
        <v>4.4000000000000004</v>
      </c>
      <c r="J54">
        <v>0</v>
      </c>
      <c r="K54">
        <v>0</v>
      </c>
      <c r="L54">
        <v>173</v>
      </c>
      <c r="M54">
        <v>33361.9</v>
      </c>
      <c r="N54">
        <v>3.5200000000000001E-3</v>
      </c>
      <c r="O54">
        <v>2.56</v>
      </c>
      <c r="P54">
        <v>0</v>
      </c>
      <c r="Q54">
        <v>420.8</v>
      </c>
      <c r="S54">
        <v>785.7</v>
      </c>
      <c r="T54">
        <v>132</v>
      </c>
    </row>
    <row r="55" spans="1:20" s="1" customFormat="1" x14ac:dyDescent="0.25">
      <c r="A55" s="3" t="s">
        <v>28</v>
      </c>
      <c r="B55" s="2" t="s">
        <v>25</v>
      </c>
      <c r="C55" s="1">
        <f t="shared" ref="C55:T55" si="8">AVERAGE(C46:C54)</f>
        <v>224.1888888888889</v>
      </c>
      <c r="D55" s="1">
        <f t="shared" si="8"/>
        <v>0.26422222222222225</v>
      </c>
      <c r="E55" s="1">
        <f t="shared" si="8"/>
        <v>280.11111111111109</v>
      </c>
      <c r="F55" s="1">
        <f t="shared" si="8"/>
        <v>2776.1533333333332</v>
      </c>
      <c r="G55" s="1">
        <f t="shared" si="8"/>
        <v>0</v>
      </c>
      <c r="H55" s="1">
        <f t="shared" si="8"/>
        <v>97.688888888888883</v>
      </c>
      <c r="I55" s="1">
        <f t="shared" si="8"/>
        <v>2.3111111111111109</v>
      </c>
      <c r="J55" s="1">
        <f t="shared" si="8"/>
        <v>0</v>
      </c>
      <c r="K55" s="1">
        <f t="shared" si="8"/>
        <v>0</v>
      </c>
      <c r="L55" s="1">
        <f t="shared" si="8"/>
        <v>173</v>
      </c>
      <c r="M55" s="1">
        <f t="shared" si="8"/>
        <v>37352.222222222219</v>
      </c>
      <c r="N55" s="1">
        <f t="shared" si="8"/>
        <v>9.1688888888888879E-3</v>
      </c>
      <c r="O55" s="1">
        <f t="shared" si="8"/>
        <v>2.5022222222222221</v>
      </c>
      <c r="P55" s="1">
        <f t="shared" si="8"/>
        <v>0</v>
      </c>
      <c r="Q55" s="1">
        <f t="shared" si="8"/>
        <v>236.64444444444447</v>
      </c>
      <c r="R55" s="1" t="e">
        <f t="shared" si="8"/>
        <v>#DIV/0!</v>
      </c>
      <c r="S55" s="1">
        <f t="shared" si="8"/>
        <v>503.36666666666667</v>
      </c>
      <c r="T55" s="1">
        <f t="shared" si="8"/>
        <v>102.55333333333333</v>
      </c>
    </row>
    <row r="56" spans="1:20" s="1" customFormat="1" x14ac:dyDescent="0.25">
      <c r="A56" s="3" t="s">
        <v>38</v>
      </c>
      <c r="B56" s="2" t="s">
        <v>25</v>
      </c>
      <c r="C56" s="1">
        <f>_xlfn.STDEV.S(C46:C54)*2</f>
        <v>10.92723407109249</v>
      </c>
      <c r="D56" s="1">
        <f t="shared" ref="D56:T56" si="9">_xlfn.STDEV.S(D46:D54)*2/SQRT(9)</f>
        <v>1.1079399190378196E-2</v>
      </c>
      <c r="E56" s="1">
        <f t="shared" si="9"/>
        <v>17.942638368003134</v>
      </c>
      <c r="F56" s="1">
        <f t="shared" si="9"/>
        <v>1748.2823121376402</v>
      </c>
      <c r="G56" s="1">
        <f t="shared" si="9"/>
        <v>0</v>
      </c>
      <c r="H56" s="1">
        <f t="shared" si="9"/>
        <v>1.3644064417436639</v>
      </c>
      <c r="I56" s="1">
        <f t="shared" si="9"/>
        <v>1.3644064417436637</v>
      </c>
      <c r="J56" s="1">
        <f t="shared" si="9"/>
        <v>0</v>
      </c>
      <c r="K56" s="1">
        <f t="shared" si="9"/>
        <v>0</v>
      </c>
      <c r="L56" s="1">
        <f t="shared" si="9"/>
        <v>0</v>
      </c>
      <c r="M56" s="1">
        <f t="shared" si="9"/>
        <v>1781.5737452469054</v>
      </c>
      <c r="N56" s="1">
        <f t="shared" si="9"/>
        <v>4.4726992154184644E-3</v>
      </c>
      <c r="O56" s="1">
        <f t="shared" si="9"/>
        <v>4.1201102706087019E-2</v>
      </c>
      <c r="P56" s="1">
        <f t="shared" si="9"/>
        <v>0</v>
      </c>
      <c r="Q56" s="1">
        <f t="shared" si="9"/>
        <v>95.326614629861467</v>
      </c>
      <c r="R56" s="1" t="e">
        <f t="shared" si="9"/>
        <v>#DIV/0!</v>
      </c>
      <c r="S56" s="1">
        <f t="shared" si="9"/>
        <v>118.67173678307365</v>
      </c>
      <c r="T56" s="1">
        <f t="shared" si="9"/>
        <v>19.177418143917794</v>
      </c>
    </row>
    <row r="57" spans="1:20" x14ac:dyDescent="0.25">
      <c r="A57" t="s">
        <v>27</v>
      </c>
      <c r="B57" s="2" t="s">
        <v>25</v>
      </c>
      <c r="C57">
        <v>293.10000000000002</v>
      </c>
      <c r="D57">
        <v>0.443</v>
      </c>
      <c r="E57">
        <v>214.5</v>
      </c>
      <c r="F57">
        <v>828.7</v>
      </c>
      <c r="G57">
        <v>4998</v>
      </c>
      <c r="H57">
        <v>55.6</v>
      </c>
      <c r="I57">
        <v>41.5</v>
      </c>
      <c r="J57">
        <v>2.9</v>
      </c>
      <c r="K57">
        <v>0</v>
      </c>
      <c r="L57">
        <v>173</v>
      </c>
      <c r="M57">
        <v>59985.2</v>
      </c>
      <c r="N57">
        <v>4.8800000000000003E-2</v>
      </c>
      <c r="O57">
        <v>1.91</v>
      </c>
      <c r="P57">
        <v>0</v>
      </c>
      <c r="Q57">
        <v>216.9</v>
      </c>
      <c r="S57">
        <v>999.8</v>
      </c>
      <c r="T57">
        <v>153.5</v>
      </c>
    </row>
    <row r="58" spans="1:20" x14ac:dyDescent="0.25">
      <c r="A58" t="s">
        <v>27</v>
      </c>
      <c r="B58" s="2" t="s">
        <v>25</v>
      </c>
      <c r="C58">
        <v>301.39999999999998</v>
      </c>
      <c r="D58">
        <v>0.39300000000000002</v>
      </c>
      <c r="E58">
        <v>383.1</v>
      </c>
      <c r="F58">
        <v>5235</v>
      </c>
      <c r="G58">
        <v>43.86</v>
      </c>
      <c r="H58">
        <v>96.7</v>
      </c>
      <c r="I58">
        <v>2.7</v>
      </c>
      <c r="J58">
        <v>0.6</v>
      </c>
      <c r="K58">
        <v>0</v>
      </c>
      <c r="L58">
        <v>173</v>
      </c>
      <c r="M58">
        <v>59249.4</v>
      </c>
      <c r="N58">
        <v>2.0299999999999999E-2</v>
      </c>
      <c r="O58">
        <v>1.86</v>
      </c>
      <c r="P58">
        <v>0</v>
      </c>
      <c r="Q58">
        <v>214.2</v>
      </c>
      <c r="S58">
        <v>679.2</v>
      </c>
      <c r="T58">
        <v>50.03</v>
      </c>
    </row>
    <row r="59" spans="1:20" x14ac:dyDescent="0.25">
      <c r="A59" t="s">
        <v>27</v>
      </c>
      <c r="B59" s="2" t="s">
        <v>25</v>
      </c>
      <c r="C59">
        <v>289.7</v>
      </c>
      <c r="D59">
        <v>0.24399999999999999</v>
      </c>
      <c r="E59">
        <v>317.2</v>
      </c>
      <c r="F59">
        <v>5176</v>
      </c>
      <c r="G59">
        <v>0</v>
      </c>
      <c r="H59">
        <v>97.7</v>
      </c>
      <c r="I59">
        <v>2.2999999999999998</v>
      </c>
      <c r="J59">
        <v>0</v>
      </c>
      <c r="K59">
        <v>0</v>
      </c>
      <c r="L59">
        <v>173</v>
      </c>
      <c r="M59">
        <v>55828.3</v>
      </c>
      <c r="N59">
        <v>1.04E-2</v>
      </c>
      <c r="O59">
        <v>1.94</v>
      </c>
      <c r="P59">
        <v>0</v>
      </c>
      <c r="Q59">
        <v>201.9</v>
      </c>
      <c r="S59">
        <v>602</v>
      </c>
      <c r="T59">
        <v>247.4</v>
      </c>
    </row>
    <row r="60" spans="1:20" x14ac:dyDescent="0.25">
      <c r="A60" t="s">
        <v>27</v>
      </c>
      <c r="B60" s="2" t="s">
        <v>25</v>
      </c>
      <c r="C60">
        <v>305.3</v>
      </c>
      <c r="D60">
        <v>0.29899999999999999</v>
      </c>
      <c r="E60">
        <v>358.4</v>
      </c>
      <c r="F60">
        <v>5409</v>
      </c>
      <c r="G60">
        <v>0</v>
      </c>
      <c r="H60">
        <v>98.9</v>
      </c>
      <c r="I60">
        <v>1.1000000000000001</v>
      </c>
      <c r="J60">
        <v>0</v>
      </c>
      <c r="K60">
        <v>0</v>
      </c>
      <c r="L60">
        <v>173</v>
      </c>
      <c r="M60">
        <v>56772.6</v>
      </c>
      <c r="N60">
        <v>3.4500000000000003E-2</v>
      </c>
      <c r="O60">
        <v>1.84</v>
      </c>
      <c r="P60">
        <v>0</v>
      </c>
      <c r="Q60">
        <v>205.3</v>
      </c>
      <c r="S60">
        <v>517.79999999999995</v>
      </c>
      <c r="T60">
        <v>273.7</v>
      </c>
    </row>
    <row r="61" spans="1:20" x14ac:dyDescent="0.25">
      <c r="A61" t="s">
        <v>27</v>
      </c>
      <c r="B61" s="2" t="s">
        <v>25</v>
      </c>
      <c r="C61">
        <v>298.89999999999998</v>
      </c>
      <c r="D61">
        <v>0.39700000000000002</v>
      </c>
      <c r="E61">
        <v>382.2</v>
      </c>
      <c r="F61">
        <v>5373</v>
      </c>
      <c r="G61">
        <v>0</v>
      </c>
      <c r="H61">
        <v>98.2</v>
      </c>
      <c r="I61">
        <v>1.8</v>
      </c>
      <c r="J61">
        <v>0</v>
      </c>
      <c r="K61">
        <v>0</v>
      </c>
      <c r="L61">
        <v>173</v>
      </c>
      <c r="M61">
        <v>59579.6</v>
      </c>
      <c r="N61">
        <v>2.1600000000000001E-2</v>
      </c>
      <c r="O61">
        <v>1.88</v>
      </c>
      <c r="P61">
        <v>0</v>
      </c>
      <c r="Q61">
        <v>215.4</v>
      </c>
      <c r="S61">
        <v>648</v>
      </c>
      <c r="T61">
        <v>131</v>
      </c>
    </row>
    <row r="62" spans="1:20" x14ac:dyDescent="0.25">
      <c r="A62" t="s">
        <v>27</v>
      </c>
      <c r="B62" s="2" t="s">
        <v>25</v>
      </c>
      <c r="C62">
        <v>286.8</v>
      </c>
      <c r="D62">
        <v>0.27</v>
      </c>
      <c r="E62">
        <v>349.4</v>
      </c>
      <c r="F62">
        <v>61.77</v>
      </c>
      <c r="G62">
        <v>0</v>
      </c>
      <c r="H62">
        <v>94.5</v>
      </c>
      <c r="I62">
        <v>5.5</v>
      </c>
      <c r="J62">
        <v>0</v>
      </c>
      <c r="K62">
        <v>0</v>
      </c>
      <c r="L62">
        <v>173</v>
      </c>
      <c r="M62">
        <v>55274.1</v>
      </c>
      <c r="N62">
        <v>2.29E-2</v>
      </c>
      <c r="O62">
        <v>1.95</v>
      </c>
      <c r="P62">
        <v>0</v>
      </c>
      <c r="Q62">
        <v>199.9</v>
      </c>
      <c r="S62">
        <v>323.10000000000002</v>
      </c>
      <c r="T62">
        <v>56.21</v>
      </c>
    </row>
    <row r="63" spans="1:20" x14ac:dyDescent="0.25">
      <c r="A63" t="s">
        <v>27</v>
      </c>
      <c r="B63" s="2" t="s">
        <v>25</v>
      </c>
      <c r="C63">
        <v>292.39999999999998</v>
      </c>
      <c r="D63">
        <v>0.313</v>
      </c>
      <c r="E63">
        <v>359.4</v>
      </c>
      <c r="F63">
        <v>80.849999999999994</v>
      </c>
      <c r="G63">
        <v>5313</v>
      </c>
      <c r="H63">
        <v>91</v>
      </c>
      <c r="I63">
        <v>7.3</v>
      </c>
      <c r="J63">
        <v>1.7</v>
      </c>
      <c r="K63">
        <v>0</v>
      </c>
      <c r="L63">
        <v>173</v>
      </c>
      <c r="M63">
        <v>55428.9</v>
      </c>
      <c r="N63">
        <v>9.7099999999999999E-3</v>
      </c>
      <c r="O63">
        <v>1.92</v>
      </c>
      <c r="P63">
        <v>0</v>
      </c>
      <c r="Q63">
        <v>200.4</v>
      </c>
      <c r="S63">
        <v>507.1</v>
      </c>
      <c r="T63">
        <v>68.78</v>
      </c>
    </row>
    <row r="64" spans="1:20" x14ac:dyDescent="0.25">
      <c r="A64" t="s">
        <v>27</v>
      </c>
      <c r="B64" s="2" t="s">
        <v>25</v>
      </c>
      <c r="C64">
        <v>281.7</v>
      </c>
      <c r="D64">
        <v>0.3</v>
      </c>
      <c r="E64">
        <v>346.4</v>
      </c>
      <c r="F64">
        <v>62.33</v>
      </c>
      <c r="G64">
        <v>5092</v>
      </c>
      <c r="H64">
        <v>93.7</v>
      </c>
      <c r="I64">
        <v>3.7</v>
      </c>
      <c r="J64">
        <v>2.6</v>
      </c>
      <c r="K64">
        <v>0</v>
      </c>
      <c r="L64">
        <v>173</v>
      </c>
      <c r="M64">
        <v>54760.1</v>
      </c>
      <c r="N64">
        <v>1.04E-2</v>
      </c>
      <c r="O64">
        <v>1.99</v>
      </c>
      <c r="P64">
        <v>0</v>
      </c>
      <c r="Q64">
        <v>198</v>
      </c>
      <c r="S64">
        <v>574.70000000000005</v>
      </c>
      <c r="T64">
        <v>54.67</v>
      </c>
    </row>
    <row r="65" spans="1:20" x14ac:dyDescent="0.25">
      <c r="A65" t="s">
        <v>27</v>
      </c>
      <c r="B65" s="2" t="s">
        <v>25</v>
      </c>
      <c r="C65">
        <v>288.89999999999998</v>
      </c>
      <c r="D65">
        <v>0.34899999999999998</v>
      </c>
      <c r="E65">
        <v>392.2</v>
      </c>
      <c r="F65">
        <v>4411</v>
      </c>
      <c r="G65">
        <v>0</v>
      </c>
      <c r="H65">
        <v>95.1</v>
      </c>
      <c r="I65">
        <v>4.9000000000000004</v>
      </c>
      <c r="J65">
        <v>0</v>
      </c>
      <c r="K65">
        <v>0</v>
      </c>
      <c r="L65">
        <v>173</v>
      </c>
      <c r="M65">
        <v>55876.5</v>
      </c>
      <c r="N65">
        <v>1.41E-2</v>
      </c>
      <c r="O65">
        <v>1.94</v>
      </c>
      <c r="P65">
        <v>0</v>
      </c>
      <c r="Q65">
        <v>202</v>
      </c>
      <c r="S65">
        <v>956</v>
      </c>
      <c r="T65">
        <v>163.69999999999999</v>
      </c>
    </row>
    <row r="66" spans="1:20" s="1" customFormat="1" x14ac:dyDescent="0.25">
      <c r="A66" s="3" t="s">
        <v>30</v>
      </c>
      <c r="B66" s="2" t="s">
        <v>25</v>
      </c>
      <c r="C66" s="1">
        <f t="shared" ref="C66:T66" si="10">AVERAGE(C57:C65)</f>
        <v>293.13333333333333</v>
      </c>
      <c r="D66" s="1">
        <f t="shared" si="10"/>
        <v>0.3342222222222222</v>
      </c>
      <c r="E66" s="1">
        <f t="shared" si="10"/>
        <v>344.75555555555553</v>
      </c>
      <c r="F66" s="1">
        <f t="shared" si="10"/>
        <v>2959.7388888888891</v>
      </c>
      <c r="G66" s="1">
        <f t="shared" si="10"/>
        <v>1716.3177777777778</v>
      </c>
      <c r="H66" s="1">
        <f t="shared" si="10"/>
        <v>91.266666666666666</v>
      </c>
      <c r="I66" s="1">
        <f t="shared" si="10"/>
        <v>7.8666666666666663</v>
      </c>
      <c r="J66" s="1">
        <f t="shared" si="10"/>
        <v>0.8666666666666667</v>
      </c>
      <c r="K66" s="1">
        <f t="shared" si="10"/>
        <v>0</v>
      </c>
      <c r="L66" s="1">
        <f t="shared" si="10"/>
        <v>173</v>
      </c>
      <c r="M66" s="1">
        <f t="shared" si="10"/>
        <v>56972.744444444448</v>
      </c>
      <c r="N66" s="1">
        <f t="shared" si="10"/>
        <v>2.1412222222222221E-2</v>
      </c>
      <c r="O66" s="1">
        <f t="shared" si="10"/>
        <v>1.9144444444444444</v>
      </c>
      <c r="P66" s="1">
        <f t="shared" si="10"/>
        <v>0</v>
      </c>
      <c r="Q66" s="1">
        <f t="shared" si="10"/>
        <v>206.00000000000003</v>
      </c>
      <c r="R66" s="1" t="e">
        <f t="shared" si="10"/>
        <v>#DIV/0!</v>
      </c>
      <c r="S66" s="1">
        <f t="shared" si="10"/>
        <v>645.29999999999995</v>
      </c>
      <c r="T66" s="1">
        <f t="shared" si="10"/>
        <v>133.2211111111111</v>
      </c>
    </row>
    <row r="67" spans="1:20" s="1" customFormat="1" x14ac:dyDescent="0.25">
      <c r="A67" s="3" t="s">
        <v>39</v>
      </c>
      <c r="B67" s="2" t="s">
        <v>25</v>
      </c>
      <c r="C67" s="1">
        <f>_xlfn.STDEV.S(C57:C65)*2</f>
        <v>15.01166213315501</v>
      </c>
      <c r="D67" s="1">
        <f t="shared" ref="D67:T67" si="11">_xlfn.STDEV.S(D57:D65)*2/SQRT(9)</f>
        <v>4.3826397141674238E-2</v>
      </c>
      <c r="E67" s="1">
        <f t="shared" si="11"/>
        <v>35.958372709304321</v>
      </c>
      <c r="F67" s="1">
        <f t="shared" si="11"/>
        <v>1726.2680421567227</v>
      </c>
      <c r="G67" s="1">
        <f t="shared" si="11"/>
        <v>1709.8836911510086</v>
      </c>
      <c r="H67" s="1">
        <f t="shared" si="11"/>
        <v>9.0691785736084825</v>
      </c>
      <c r="I67" s="1">
        <f t="shared" si="11"/>
        <v>8.5099941245573145</v>
      </c>
      <c r="J67" s="1">
        <f t="shared" si="11"/>
        <v>0.80484643117664234</v>
      </c>
      <c r="K67" s="1">
        <f t="shared" si="11"/>
        <v>0</v>
      </c>
      <c r="L67" s="1">
        <f t="shared" si="11"/>
        <v>0</v>
      </c>
      <c r="M67" s="1">
        <f t="shared" si="11"/>
        <v>1369.7110746070623</v>
      </c>
      <c r="N67" s="1">
        <f t="shared" si="11"/>
        <v>8.6852837078831135E-3</v>
      </c>
      <c r="O67" s="1">
        <f t="shared" si="11"/>
        <v>3.1642290813106967E-2</v>
      </c>
      <c r="P67" s="1">
        <f t="shared" si="11"/>
        <v>0</v>
      </c>
      <c r="Q67" s="1">
        <f t="shared" si="11"/>
        <v>4.9457052075512946</v>
      </c>
      <c r="R67" s="1" t="e">
        <f t="shared" si="11"/>
        <v>#DIV/0!</v>
      </c>
      <c r="S67" s="1">
        <f t="shared" si="11"/>
        <v>143.25362512380306</v>
      </c>
      <c r="T67" s="1">
        <f t="shared" si="11"/>
        <v>56.416443765630021</v>
      </c>
    </row>
    <row r="68" spans="1:20" x14ac:dyDescent="0.25">
      <c r="A68" t="s">
        <v>32</v>
      </c>
      <c r="B68" s="2" t="s">
        <v>25</v>
      </c>
      <c r="C68">
        <v>313.10000000000002</v>
      </c>
      <c r="D68">
        <v>0.41499999999999998</v>
      </c>
      <c r="E68">
        <v>363.9</v>
      </c>
      <c r="F68">
        <v>4860</v>
      </c>
      <c r="G68">
        <v>0</v>
      </c>
      <c r="H68">
        <v>91.6</v>
      </c>
      <c r="I68">
        <v>8.4</v>
      </c>
      <c r="J68">
        <v>0</v>
      </c>
      <c r="K68">
        <v>0</v>
      </c>
      <c r="L68">
        <v>173</v>
      </c>
      <c r="M68">
        <v>63276.4</v>
      </c>
      <c r="N68">
        <v>1.9300000000000001E-2</v>
      </c>
      <c r="O68">
        <v>1.79</v>
      </c>
      <c r="P68">
        <v>0</v>
      </c>
      <c r="Q68">
        <v>228.8</v>
      </c>
      <c r="S68">
        <v>1161</v>
      </c>
      <c r="T68">
        <v>160</v>
      </c>
    </row>
    <row r="69" spans="1:20" x14ac:dyDescent="0.25">
      <c r="A69" t="s">
        <v>32</v>
      </c>
      <c r="B69" s="2" t="s">
        <v>25</v>
      </c>
      <c r="C69">
        <v>309.10000000000002</v>
      </c>
      <c r="D69">
        <v>0.40899999999999997</v>
      </c>
      <c r="E69">
        <v>393.8</v>
      </c>
      <c r="F69">
        <v>5107</v>
      </c>
      <c r="G69">
        <v>0</v>
      </c>
      <c r="H69">
        <v>96.8</v>
      </c>
      <c r="I69">
        <v>3.2</v>
      </c>
      <c r="J69">
        <v>0</v>
      </c>
      <c r="K69">
        <v>0</v>
      </c>
      <c r="L69">
        <v>173</v>
      </c>
      <c r="M69">
        <v>62987</v>
      </c>
      <c r="N69">
        <v>2.1700000000000001E-2</v>
      </c>
      <c r="O69">
        <v>1.81</v>
      </c>
      <c r="P69">
        <v>0</v>
      </c>
      <c r="Q69">
        <v>227.8</v>
      </c>
      <c r="S69">
        <v>731.2</v>
      </c>
      <c r="T69">
        <v>91.77</v>
      </c>
    </row>
    <row r="70" spans="1:20" x14ac:dyDescent="0.25">
      <c r="A70" t="s">
        <v>32</v>
      </c>
      <c r="B70" s="2" t="s">
        <v>25</v>
      </c>
      <c r="C70">
        <v>285</v>
      </c>
      <c r="D70">
        <v>0.26300000000000001</v>
      </c>
      <c r="E70">
        <v>303.60000000000002</v>
      </c>
      <c r="F70">
        <v>5198</v>
      </c>
      <c r="G70">
        <v>0</v>
      </c>
      <c r="H70">
        <v>97.3</v>
      </c>
      <c r="I70">
        <v>2.7</v>
      </c>
      <c r="J70">
        <v>0</v>
      </c>
      <c r="K70">
        <v>0</v>
      </c>
      <c r="L70">
        <v>173</v>
      </c>
      <c r="M70">
        <v>55863.4</v>
      </c>
      <c r="N70">
        <v>9.5899999999999996E-3</v>
      </c>
      <c r="O70">
        <v>1.97</v>
      </c>
      <c r="P70">
        <v>0</v>
      </c>
      <c r="Q70">
        <v>202</v>
      </c>
      <c r="S70">
        <v>638.9</v>
      </c>
      <c r="T70">
        <v>242.4</v>
      </c>
    </row>
    <row r="71" spans="1:20" x14ac:dyDescent="0.25">
      <c r="A71" t="s">
        <v>32</v>
      </c>
      <c r="B71" s="2" t="s">
        <v>25</v>
      </c>
      <c r="C71">
        <v>308</v>
      </c>
      <c r="D71">
        <v>0.31</v>
      </c>
      <c r="E71">
        <v>373</v>
      </c>
      <c r="F71">
        <v>72.02</v>
      </c>
      <c r="G71">
        <v>0</v>
      </c>
      <c r="H71">
        <v>93.8</v>
      </c>
      <c r="I71">
        <v>6.2</v>
      </c>
      <c r="J71">
        <v>0</v>
      </c>
      <c r="K71">
        <v>0</v>
      </c>
      <c r="L71">
        <v>173</v>
      </c>
      <c r="M71">
        <v>62301</v>
      </c>
      <c r="N71">
        <v>0.03</v>
      </c>
      <c r="O71">
        <v>1.82</v>
      </c>
      <c r="P71">
        <v>0</v>
      </c>
      <c r="Q71">
        <v>225.3</v>
      </c>
      <c r="S71">
        <v>370.6</v>
      </c>
      <c r="T71">
        <v>66.459999999999994</v>
      </c>
    </row>
    <row r="72" spans="1:20" x14ac:dyDescent="0.25">
      <c r="A72" t="s">
        <v>32</v>
      </c>
      <c r="B72" s="2" t="s">
        <v>25</v>
      </c>
      <c r="C72">
        <v>315.5</v>
      </c>
      <c r="D72">
        <v>0.42599999999999999</v>
      </c>
      <c r="E72">
        <v>420.4</v>
      </c>
      <c r="F72">
        <v>5207</v>
      </c>
      <c r="G72">
        <v>0</v>
      </c>
      <c r="H72">
        <v>97.2</v>
      </c>
      <c r="I72">
        <v>2.8</v>
      </c>
      <c r="J72">
        <v>0</v>
      </c>
      <c r="K72">
        <v>0</v>
      </c>
      <c r="L72">
        <v>173</v>
      </c>
      <c r="M72">
        <v>63312.800000000003</v>
      </c>
      <c r="N72">
        <v>2.7699999999999999E-2</v>
      </c>
      <c r="O72">
        <v>1.78</v>
      </c>
      <c r="P72">
        <v>0</v>
      </c>
      <c r="Q72">
        <v>228.9</v>
      </c>
      <c r="S72">
        <v>748.2</v>
      </c>
      <c r="T72">
        <v>103.6</v>
      </c>
    </row>
    <row r="73" spans="1:20" x14ac:dyDescent="0.25">
      <c r="A73" t="s">
        <v>32</v>
      </c>
      <c r="B73" s="2" t="s">
        <v>25</v>
      </c>
      <c r="C73">
        <v>283.2</v>
      </c>
      <c r="D73">
        <v>0.27400000000000002</v>
      </c>
      <c r="E73">
        <v>365.6</v>
      </c>
      <c r="F73">
        <v>32.93</v>
      </c>
      <c r="G73">
        <v>0</v>
      </c>
      <c r="H73">
        <v>99.4</v>
      </c>
      <c r="I73">
        <v>0.6</v>
      </c>
      <c r="J73">
        <v>0</v>
      </c>
      <c r="K73">
        <v>0</v>
      </c>
      <c r="L73">
        <v>173</v>
      </c>
      <c r="M73">
        <v>55326.1</v>
      </c>
      <c r="N73">
        <v>2.9499999999999998E-2</v>
      </c>
      <c r="O73">
        <v>1.98</v>
      </c>
      <c r="P73">
        <v>0</v>
      </c>
      <c r="Q73">
        <v>200.1</v>
      </c>
      <c r="S73">
        <v>394.4</v>
      </c>
      <c r="T73">
        <v>30.28</v>
      </c>
    </row>
    <row r="74" spans="1:20" x14ac:dyDescent="0.25">
      <c r="A74" t="s">
        <v>32</v>
      </c>
      <c r="B74" s="2" t="s">
        <v>25</v>
      </c>
      <c r="C74">
        <v>303</v>
      </c>
      <c r="D74">
        <v>0.29899999999999999</v>
      </c>
      <c r="E74">
        <v>435.8</v>
      </c>
      <c r="F74">
        <v>4591</v>
      </c>
      <c r="G74">
        <v>0</v>
      </c>
      <c r="H74">
        <v>97.8</v>
      </c>
      <c r="I74">
        <v>2.2000000000000002</v>
      </c>
      <c r="J74">
        <v>0</v>
      </c>
      <c r="K74">
        <v>0</v>
      </c>
      <c r="L74">
        <v>173</v>
      </c>
      <c r="M74">
        <v>62253.4</v>
      </c>
      <c r="N74">
        <v>5.0999999999999997E-2</v>
      </c>
      <c r="O74">
        <v>1.85</v>
      </c>
      <c r="P74">
        <v>0</v>
      </c>
      <c r="Q74">
        <v>225.1</v>
      </c>
      <c r="S74">
        <v>785.6</v>
      </c>
      <c r="T74">
        <v>83.43</v>
      </c>
    </row>
    <row r="75" spans="1:20" x14ac:dyDescent="0.25">
      <c r="A75" t="s">
        <v>32</v>
      </c>
      <c r="B75" s="2" t="s">
        <v>25</v>
      </c>
      <c r="C75">
        <v>284.8</v>
      </c>
      <c r="D75">
        <v>0.26900000000000002</v>
      </c>
      <c r="E75">
        <v>337.7</v>
      </c>
      <c r="F75">
        <v>69.19</v>
      </c>
      <c r="G75">
        <v>5376</v>
      </c>
      <c r="H75">
        <v>92.8</v>
      </c>
      <c r="I75">
        <v>5.9</v>
      </c>
      <c r="J75">
        <v>1.3</v>
      </c>
      <c r="K75">
        <v>0</v>
      </c>
      <c r="L75">
        <v>173</v>
      </c>
      <c r="M75">
        <v>55677.9</v>
      </c>
      <c r="N75">
        <v>2.35E-2</v>
      </c>
      <c r="O75">
        <v>1.97</v>
      </c>
      <c r="P75">
        <v>0</v>
      </c>
      <c r="Q75">
        <v>201.3</v>
      </c>
      <c r="S75">
        <v>440.5</v>
      </c>
      <c r="T75">
        <v>63.62</v>
      </c>
    </row>
    <row r="76" spans="1:20" x14ac:dyDescent="0.25">
      <c r="A76" t="s">
        <v>32</v>
      </c>
      <c r="B76" s="2" t="s">
        <v>25</v>
      </c>
      <c r="C76">
        <v>291.10000000000002</v>
      </c>
      <c r="D76">
        <v>0.42299999999999999</v>
      </c>
      <c r="E76">
        <v>418.6</v>
      </c>
      <c r="F76">
        <v>5086</v>
      </c>
      <c r="G76">
        <v>0</v>
      </c>
      <c r="H76">
        <v>97.4</v>
      </c>
      <c r="I76">
        <v>2.6</v>
      </c>
      <c r="J76">
        <v>0</v>
      </c>
      <c r="K76">
        <v>0</v>
      </c>
      <c r="L76">
        <v>173</v>
      </c>
      <c r="M76">
        <v>61991.1</v>
      </c>
      <c r="N76">
        <v>3.1399999999999997E-2</v>
      </c>
      <c r="O76">
        <v>1.93</v>
      </c>
      <c r="P76">
        <v>0</v>
      </c>
      <c r="Q76">
        <v>224.2</v>
      </c>
      <c r="S76">
        <v>760.9</v>
      </c>
      <c r="T76">
        <v>117.5</v>
      </c>
    </row>
    <row r="77" spans="1:20" s="1" customFormat="1" x14ac:dyDescent="0.25">
      <c r="A77" s="3" t="s">
        <v>33</v>
      </c>
      <c r="B77" s="2" t="s">
        <v>25</v>
      </c>
      <c r="C77" s="1">
        <f t="shared" ref="C77:T77" si="12">AVERAGE(C68:C76)</f>
        <v>299.20000000000005</v>
      </c>
      <c r="D77" s="1">
        <f t="shared" si="12"/>
        <v>0.34311111111111114</v>
      </c>
      <c r="E77" s="1">
        <f t="shared" si="12"/>
        <v>379.15555555555557</v>
      </c>
      <c r="F77" s="1">
        <f t="shared" si="12"/>
        <v>3358.1266666666666</v>
      </c>
      <c r="G77" s="1">
        <f t="shared" si="12"/>
        <v>597.33333333333337</v>
      </c>
      <c r="H77" s="1">
        <f t="shared" si="12"/>
        <v>96.011111111111106</v>
      </c>
      <c r="I77" s="1">
        <f t="shared" si="12"/>
        <v>3.8444444444444446</v>
      </c>
      <c r="J77" s="1">
        <f t="shared" si="12"/>
        <v>0.14444444444444446</v>
      </c>
      <c r="K77" s="1">
        <f t="shared" si="12"/>
        <v>0</v>
      </c>
      <c r="L77" s="1">
        <f t="shared" si="12"/>
        <v>173</v>
      </c>
      <c r="M77" s="1">
        <f t="shared" si="12"/>
        <v>60332.12222222222</v>
      </c>
      <c r="N77" s="1">
        <f t="shared" si="12"/>
        <v>2.7076666666666662E-2</v>
      </c>
      <c r="O77" s="1">
        <f t="shared" si="12"/>
        <v>1.877777777777778</v>
      </c>
      <c r="P77" s="1">
        <f t="shared" si="12"/>
        <v>0</v>
      </c>
      <c r="Q77" s="1">
        <f t="shared" si="12"/>
        <v>218.16666666666666</v>
      </c>
      <c r="R77" s="1" t="e">
        <f t="shared" si="12"/>
        <v>#DIV/0!</v>
      </c>
      <c r="S77" s="1">
        <f t="shared" si="12"/>
        <v>670.14444444444439</v>
      </c>
      <c r="T77" s="1">
        <f t="shared" si="12"/>
        <v>106.56222222222223</v>
      </c>
    </row>
    <row r="78" spans="1:20" s="1" customFormat="1" x14ac:dyDescent="0.25">
      <c r="A78" s="3" t="s">
        <v>40</v>
      </c>
      <c r="B78" s="2" t="s">
        <v>25</v>
      </c>
      <c r="C78" s="1">
        <f>_xlfn.STDEV.S(C68:C76)*2</f>
        <v>26.262140049889314</v>
      </c>
      <c r="D78" s="1">
        <f t="shared" ref="D78:T78" si="13">_xlfn.STDEV.S(D68:D76)*2/SQRT(9)</f>
        <v>4.8586057035651609E-2</v>
      </c>
      <c r="E78" s="1">
        <f t="shared" si="13"/>
        <v>28.442536828394477</v>
      </c>
      <c r="F78" s="1">
        <f t="shared" si="13"/>
        <v>1654.8867892967448</v>
      </c>
      <c r="G78" s="1">
        <f t="shared" si="13"/>
        <v>1194.6666666666667</v>
      </c>
      <c r="H78" s="1">
        <f t="shared" si="13"/>
        <v>1.7475202890077794</v>
      </c>
      <c r="I78" s="1">
        <f t="shared" si="13"/>
        <v>1.6350708822933209</v>
      </c>
      <c r="J78" s="1">
        <f t="shared" si="13"/>
        <v>0.28888888888888892</v>
      </c>
      <c r="K78" s="1">
        <f t="shared" si="13"/>
        <v>0</v>
      </c>
      <c r="L78" s="1">
        <f t="shared" si="13"/>
        <v>0</v>
      </c>
      <c r="M78" s="1">
        <f t="shared" si="13"/>
        <v>2375.9571663689044</v>
      </c>
      <c r="N78" s="1">
        <f t="shared" si="13"/>
        <v>7.5047584904512467E-3</v>
      </c>
      <c r="O78" s="1">
        <f t="shared" si="13"/>
        <v>5.5854749900252444E-2</v>
      </c>
      <c r="P78" s="1">
        <f t="shared" si="13"/>
        <v>0</v>
      </c>
      <c r="Q78" s="1">
        <f t="shared" si="13"/>
        <v>8.5915979628678851</v>
      </c>
      <c r="R78" s="1" t="e">
        <f t="shared" si="13"/>
        <v>#DIV/0!</v>
      </c>
      <c r="S78" s="1">
        <f t="shared" si="13"/>
        <v>165.2944917786001</v>
      </c>
      <c r="T78" s="1">
        <f t="shared" si="13"/>
        <v>41.807108217752443</v>
      </c>
    </row>
    <row r="79" spans="1:20" x14ac:dyDescent="0.25">
      <c r="A79" t="s">
        <v>35</v>
      </c>
      <c r="B79" s="2" t="s">
        <v>25</v>
      </c>
      <c r="C79">
        <v>333</v>
      </c>
      <c r="D79">
        <v>0.45</v>
      </c>
      <c r="E79">
        <v>291.39999999999998</v>
      </c>
      <c r="F79">
        <v>1423</v>
      </c>
      <c r="G79">
        <v>0</v>
      </c>
      <c r="H79">
        <v>59.7</v>
      </c>
      <c r="I79">
        <v>40.299999999999997</v>
      </c>
      <c r="J79">
        <v>0</v>
      </c>
      <c r="K79">
        <v>0</v>
      </c>
      <c r="L79">
        <v>173</v>
      </c>
      <c r="M79">
        <v>72270</v>
      </c>
      <c r="N79">
        <v>0.108</v>
      </c>
      <c r="O79">
        <v>1.68</v>
      </c>
      <c r="P79">
        <v>0</v>
      </c>
      <c r="Q79">
        <v>261.3</v>
      </c>
      <c r="S79">
        <v>1391</v>
      </c>
      <c r="T79">
        <v>155.4</v>
      </c>
    </row>
    <row r="80" spans="1:20" x14ac:dyDescent="0.25">
      <c r="A80" t="s">
        <v>35</v>
      </c>
      <c r="B80" s="2" t="s">
        <v>25</v>
      </c>
      <c r="C80">
        <v>335.5</v>
      </c>
      <c r="D80">
        <v>0.42699999999999999</v>
      </c>
      <c r="E80">
        <v>542.79999999999995</v>
      </c>
      <c r="F80">
        <v>41.3</v>
      </c>
      <c r="G80">
        <v>0</v>
      </c>
      <c r="H80">
        <v>99</v>
      </c>
      <c r="I80">
        <v>1</v>
      </c>
      <c r="J80">
        <v>0</v>
      </c>
      <c r="K80">
        <v>0</v>
      </c>
      <c r="L80">
        <v>173</v>
      </c>
      <c r="M80">
        <v>71234.100000000006</v>
      </c>
      <c r="N80">
        <v>6.8099999999999994E-2</v>
      </c>
      <c r="O80">
        <v>1.67</v>
      </c>
      <c r="P80">
        <v>0</v>
      </c>
      <c r="Q80">
        <v>257.60000000000002</v>
      </c>
      <c r="S80">
        <v>762.7</v>
      </c>
      <c r="T80">
        <v>40.75</v>
      </c>
    </row>
    <row r="81" spans="1:20" x14ac:dyDescent="0.25">
      <c r="A81" t="s">
        <v>35</v>
      </c>
      <c r="B81" s="2" t="s">
        <v>25</v>
      </c>
      <c r="C81">
        <v>349.9</v>
      </c>
      <c r="D81">
        <v>0.28299999999999997</v>
      </c>
      <c r="E81">
        <v>335.9</v>
      </c>
      <c r="F81">
        <v>5390</v>
      </c>
      <c r="G81">
        <v>0</v>
      </c>
      <c r="H81">
        <v>97.6</v>
      </c>
      <c r="I81">
        <v>2.4</v>
      </c>
      <c r="J81">
        <v>0</v>
      </c>
      <c r="K81">
        <v>0</v>
      </c>
      <c r="L81">
        <v>173</v>
      </c>
      <c r="M81">
        <v>72227.899999999994</v>
      </c>
      <c r="N81">
        <v>1.35E-2</v>
      </c>
      <c r="O81">
        <v>1.6</v>
      </c>
      <c r="P81">
        <v>0</v>
      </c>
      <c r="Q81">
        <v>261.2</v>
      </c>
      <c r="S81">
        <v>615</v>
      </c>
      <c r="T81">
        <v>295.2</v>
      </c>
    </row>
    <row r="82" spans="1:20" x14ac:dyDescent="0.25">
      <c r="A82" t="s">
        <v>35</v>
      </c>
      <c r="B82" s="2" t="s">
        <v>25</v>
      </c>
      <c r="C82">
        <v>330.9</v>
      </c>
      <c r="D82">
        <v>0.36399999999999999</v>
      </c>
      <c r="E82">
        <v>400</v>
      </c>
      <c r="F82">
        <v>4328</v>
      </c>
      <c r="G82">
        <v>0</v>
      </c>
      <c r="H82">
        <v>92.4</v>
      </c>
      <c r="I82">
        <v>7.6</v>
      </c>
      <c r="J82">
        <v>0</v>
      </c>
      <c r="K82">
        <v>0</v>
      </c>
      <c r="L82">
        <v>173</v>
      </c>
      <c r="M82">
        <v>71785.7</v>
      </c>
      <c r="N82">
        <v>2.01E-2</v>
      </c>
      <c r="O82">
        <v>1.69</v>
      </c>
      <c r="P82">
        <v>0</v>
      </c>
      <c r="Q82">
        <v>259.60000000000002</v>
      </c>
      <c r="S82">
        <v>1114</v>
      </c>
      <c r="T82">
        <v>253.2</v>
      </c>
    </row>
    <row r="83" spans="1:20" x14ac:dyDescent="0.25">
      <c r="A83" t="s">
        <v>35</v>
      </c>
      <c r="B83" s="2" t="s">
        <v>25</v>
      </c>
      <c r="C83">
        <v>340.3</v>
      </c>
      <c r="D83">
        <v>0.45500000000000002</v>
      </c>
      <c r="E83">
        <v>486.8</v>
      </c>
      <c r="F83">
        <v>5045</v>
      </c>
      <c r="G83">
        <v>41.21</v>
      </c>
      <c r="H83">
        <v>96</v>
      </c>
      <c r="I83">
        <v>3.5</v>
      </c>
      <c r="J83">
        <v>0.5</v>
      </c>
      <c r="K83">
        <v>0</v>
      </c>
      <c r="L83">
        <v>173</v>
      </c>
      <c r="M83">
        <v>72051.600000000006</v>
      </c>
      <c r="N83">
        <v>4.4499999999999998E-2</v>
      </c>
      <c r="O83">
        <v>1.65</v>
      </c>
      <c r="P83">
        <v>0</v>
      </c>
      <c r="Q83">
        <v>260.5</v>
      </c>
      <c r="S83">
        <v>842.4</v>
      </c>
      <c r="T83">
        <v>43.26</v>
      </c>
    </row>
    <row r="84" spans="1:20" x14ac:dyDescent="0.25">
      <c r="A84" t="s">
        <v>35</v>
      </c>
      <c r="B84" s="2" t="s">
        <v>25</v>
      </c>
      <c r="C84">
        <v>351.4</v>
      </c>
      <c r="D84">
        <v>0.34599999999999997</v>
      </c>
      <c r="E84">
        <v>452.3</v>
      </c>
      <c r="F84">
        <v>95.88</v>
      </c>
      <c r="G84">
        <v>5393</v>
      </c>
      <c r="H84">
        <v>86.4</v>
      </c>
      <c r="I84">
        <v>12</v>
      </c>
      <c r="J84">
        <v>1.6</v>
      </c>
      <c r="K84">
        <v>0</v>
      </c>
      <c r="L84">
        <v>173</v>
      </c>
      <c r="M84">
        <v>71465.7</v>
      </c>
      <c r="N84">
        <v>4.7E-2</v>
      </c>
      <c r="O84">
        <v>1.6</v>
      </c>
      <c r="P84">
        <v>0</v>
      </c>
      <c r="Q84">
        <v>258.39999999999998</v>
      </c>
      <c r="S84">
        <v>571.1</v>
      </c>
      <c r="T84">
        <v>93.43</v>
      </c>
    </row>
    <row r="85" spans="1:20" x14ac:dyDescent="0.25">
      <c r="A85" t="s">
        <v>35</v>
      </c>
      <c r="B85" s="2" t="s">
        <v>25</v>
      </c>
      <c r="C85">
        <v>318.89999999999998</v>
      </c>
      <c r="D85">
        <v>0.41899999999999998</v>
      </c>
      <c r="E85">
        <v>529.70000000000005</v>
      </c>
      <c r="F85">
        <v>3982</v>
      </c>
      <c r="G85">
        <v>48.43</v>
      </c>
      <c r="H85">
        <v>90.5</v>
      </c>
      <c r="I85">
        <v>7.7</v>
      </c>
      <c r="J85">
        <v>1.7</v>
      </c>
      <c r="K85">
        <v>0</v>
      </c>
      <c r="L85">
        <v>173</v>
      </c>
      <c r="M85">
        <v>71552.600000000006</v>
      </c>
      <c r="N85">
        <v>4.1300000000000003E-2</v>
      </c>
      <c r="O85">
        <v>1.76</v>
      </c>
      <c r="P85">
        <v>0</v>
      </c>
      <c r="Q85">
        <v>258.7</v>
      </c>
      <c r="S85">
        <v>1285</v>
      </c>
      <c r="T85">
        <v>44.44</v>
      </c>
    </row>
    <row r="86" spans="1:20" x14ac:dyDescent="0.25">
      <c r="A86" t="s">
        <v>35</v>
      </c>
      <c r="B86" s="2" t="s">
        <v>25</v>
      </c>
      <c r="C86">
        <v>339.1</v>
      </c>
      <c r="D86">
        <v>0.38700000000000001</v>
      </c>
      <c r="E86">
        <v>494.5</v>
      </c>
      <c r="F86">
        <v>4827</v>
      </c>
      <c r="G86">
        <v>0</v>
      </c>
      <c r="H86">
        <v>96.8</v>
      </c>
      <c r="I86">
        <v>3.2</v>
      </c>
      <c r="J86">
        <v>0</v>
      </c>
      <c r="K86">
        <v>0</v>
      </c>
      <c r="L86">
        <v>173</v>
      </c>
      <c r="M86">
        <v>70609</v>
      </c>
      <c r="N86">
        <v>5.0799999999999998E-2</v>
      </c>
      <c r="O86">
        <v>1.65</v>
      </c>
      <c r="P86">
        <v>0</v>
      </c>
      <c r="Q86">
        <v>255.3</v>
      </c>
      <c r="S86">
        <v>919</v>
      </c>
      <c r="T86">
        <v>164.2</v>
      </c>
    </row>
    <row r="87" spans="1:20" x14ac:dyDescent="0.25">
      <c r="A87" t="s">
        <v>35</v>
      </c>
      <c r="B87" s="2" t="s">
        <v>25</v>
      </c>
      <c r="C87">
        <v>314.60000000000002</v>
      </c>
      <c r="D87">
        <v>0.42599999999999999</v>
      </c>
      <c r="E87">
        <v>307.5</v>
      </c>
      <c r="F87">
        <v>1501</v>
      </c>
      <c r="G87">
        <v>0</v>
      </c>
      <c r="H87">
        <v>66.7</v>
      </c>
      <c r="I87">
        <v>33.299999999999997</v>
      </c>
      <c r="J87">
        <v>0</v>
      </c>
      <c r="K87">
        <v>0</v>
      </c>
      <c r="L87">
        <v>173</v>
      </c>
      <c r="M87">
        <v>71323.5</v>
      </c>
      <c r="N87">
        <v>0.104</v>
      </c>
      <c r="O87">
        <v>1.78</v>
      </c>
      <c r="P87">
        <v>0</v>
      </c>
      <c r="Q87">
        <v>257.89999999999998</v>
      </c>
      <c r="S87">
        <v>1369</v>
      </c>
      <c r="T87">
        <v>160</v>
      </c>
    </row>
    <row r="88" spans="1:20" s="1" customFormat="1" x14ac:dyDescent="0.25">
      <c r="A88" s="3" t="s">
        <v>36</v>
      </c>
      <c r="B88" s="2" t="s">
        <v>25</v>
      </c>
      <c r="C88" s="1">
        <f t="shared" ref="C88:T88" si="14">AVERAGE(C79:C87)</f>
        <v>334.84444444444443</v>
      </c>
      <c r="D88" s="1">
        <f t="shared" si="14"/>
        <v>0.39522222222222225</v>
      </c>
      <c r="E88" s="1">
        <f t="shared" si="14"/>
        <v>426.76666666666671</v>
      </c>
      <c r="F88" s="1">
        <f t="shared" si="14"/>
        <v>2959.2422222222222</v>
      </c>
      <c r="G88" s="1">
        <f t="shared" si="14"/>
        <v>609.18222222222221</v>
      </c>
      <c r="H88" s="1">
        <f t="shared" si="14"/>
        <v>87.23333333333332</v>
      </c>
      <c r="I88" s="1">
        <f t="shared" si="14"/>
        <v>12.333333333333334</v>
      </c>
      <c r="J88" s="1">
        <f t="shared" si="14"/>
        <v>0.42222222222222222</v>
      </c>
      <c r="K88" s="1">
        <f t="shared" si="14"/>
        <v>0</v>
      </c>
      <c r="L88" s="1">
        <f t="shared" si="14"/>
        <v>173</v>
      </c>
      <c r="M88" s="1">
        <f t="shared" si="14"/>
        <v>71613.344444444461</v>
      </c>
      <c r="N88" s="1">
        <f t="shared" si="14"/>
        <v>5.5255555555555551E-2</v>
      </c>
      <c r="O88" s="1">
        <f t="shared" si="14"/>
        <v>1.6755555555555555</v>
      </c>
      <c r="P88" s="1">
        <f t="shared" si="14"/>
        <v>0</v>
      </c>
      <c r="Q88" s="1">
        <f t="shared" si="14"/>
        <v>258.94444444444451</v>
      </c>
      <c r="R88" s="1" t="e">
        <f t="shared" si="14"/>
        <v>#DIV/0!</v>
      </c>
      <c r="S88" s="1">
        <f t="shared" si="14"/>
        <v>985.4666666666667</v>
      </c>
      <c r="T88" s="1">
        <f t="shared" si="14"/>
        <v>138.87555555555556</v>
      </c>
    </row>
    <row r="89" spans="1:20" s="1" customFormat="1" x14ac:dyDescent="0.25">
      <c r="A89" s="3" t="s">
        <v>41</v>
      </c>
      <c r="B89" s="2" t="s">
        <v>25</v>
      </c>
      <c r="C89" s="1">
        <f>_xlfn.STDEV.S(C79:C87)*2</f>
        <v>24.820175485099021</v>
      </c>
      <c r="D89" s="1">
        <f t="shared" ref="D89:T89" si="15">_xlfn.STDEV.S(D79:D87)*2/SQRT(9)</f>
        <v>3.7383564091690198E-2</v>
      </c>
      <c r="E89" s="1">
        <f t="shared" si="15"/>
        <v>64.301650229385174</v>
      </c>
      <c r="F89" s="1">
        <f t="shared" si="15"/>
        <v>1450.416796348851</v>
      </c>
      <c r="G89" s="1">
        <f t="shared" si="15"/>
        <v>1196.0250348122029</v>
      </c>
      <c r="H89" s="1">
        <f t="shared" si="15"/>
        <v>9.5220796047922587</v>
      </c>
      <c r="I89" s="1">
        <f t="shared" si="15"/>
        <v>9.5866805748624184</v>
      </c>
      <c r="J89" s="1">
        <f t="shared" si="15"/>
        <v>0.47700195408145962</v>
      </c>
      <c r="K89" s="1">
        <f t="shared" si="15"/>
        <v>0</v>
      </c>
      <c r="L89" s="1">
        <f t="shared" si="15"/>
        <v>0</v>
      </c>
      <c r="M89" s="1">
        <f t="shared" si="15"/>
        <v>356.89105886983799</v>
      </c>
      <c r="N89" s="1">
        <f t="shared" si="15"/>
        <v>2.1985932651763965E-2</v>
      </c>
      <c r="O89" s="1">
        <f t="shared" si="15"/>
        <v>4.1514537093931998E-2</v>
      </c>
      <c r="P89" s="1">
        <f t="shared" si="15"/>
        <v>0</v>
      </c>
      <c r="Q89" s="1">
        <f t="shared" si="15"/>
        <v>1.2914725063151362</v>
      </c>
      <c r="R89" s="1" t="e">
        <f t="shared" si="15"/>
        <v>#DIV/0!</v>
      </c>
      <c r="S89" s="1">
        <f t="shared" si="15"/>
        <v>210.98345116777907</v>
      </c>
      <c r="T89" s="1">
        <f t="shared" si="15"/>
        <v>61.744261641702458</v>
      </c>
    </row>
  </sheetData>
  <autoFilter ref="A1:U1">
    <sortState ref="A2:T89">
      <sortCondition ref="B1:B89"/>
    </sortState>
  </autoFilter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workbookViewId="0">
      <selection activeCell="J12" sqref="J12"/>
    </sheetView>
  </sheetViews>
  <sheetFormatPr defaultRowHeight="15" x14ac:dyDescent="0.25"/>
  <sheetData>
    <row r="1" spans="1:9" x14ac:dyDescent="0.25">
      <c r="A1" s="91" t="s">
        <v>66</v>
      </c>
      <c r="B1" s="91"/>
      <c r="C1" s="91"/>
      <c r="D1" s="91"/>
      <c r="E1" s="91"/>
      <c r="F1" s="91"/>
      <c r="G1" s="91"/>
      <c r="H1" s="91"/>
      <c r="I1" s="92"/>
    </row>
    <row r="2" spans="1:9" ht="15.75" thickBot="1" x14ac:dyDescent="0.3">
      <c r="A2" s="93" t="s">
        <v>48</v>
      </c>
      <c r="B2" s="93" t="s">
        <v>3</v>
      </c>
      <c r="C2" s="92"/>
      <c r="D2" s="92"/>
      <c r="E2" s="92"/>
      <c r="F2" s="92"/>
      <c r="G2" s="92"/>
      <c r="H2" s="92"/>
      <c r="I2" s="92"/>
    </row>
    <row r="3" spans="1:9" ht="15.75" thickTop="1" x14ac:dyDescent="0.25">
      <c r="A3" s="94" t="s">
        <v>67</v>
      </c>
      <c r="B3" s="95"/>
      <c r="C3" s="96"/>
      <c r="D3" s="97" t="s">
        <v>68</v>
      </c>
      <c r="E3" s="98" t="s">
        <v>69</v>
      </c>
      <c r="F3" s="98" t="s">
        <v>55</v>
      </c>
      <c r="G3" s="98" t="s">
        <v>70</v>
      </c>
      <c r="H3" s="99"/>
      <c r="I3" s="92"/>
    </row>
    <row r="4" spans="1:9" ht="25.5" thickBot="1" x14ac:dyDescent="0.3">
      <c r="A4" s="100"/>
      <c r="B4" s="101"/>
      <c r="C4" s="102"/>
      <c r="D4" s="103"/>
      <c r="E4" s="104"/>
      <c r="F4" s="104"/>
      <c r="G4" s="105" t="s">
        <v>71</v>
      </c>
      <c r="H4" s="106" t="s">
        <v>72</v>
      </c>
      <c r="I4" s="92"/>
    </row>
    <row r="5" spans="1:9" ht="24.75" thickTop="1" x14ac:dyDescent="0.25">
      <c r="A5" s="107" t="s">
        <v>73</v>
      </c>
      <c r="B5" s="108" t="s">
        <v>87</v>
      </c>
      <c r="C5" s="109" t="s">
        <v>88</v>
      </c>
      <c r="D5" s="110">
        <v>-5.3111111111111313</v>
      </c>
      <c r="E5" s="111">
        <v>4.7144175700388864</v>
      </c>
      <c r="F5" s="112">
        <v>0.94849537367140146</v>
      </c>
      <c r="G5" s="113">
        <v>-20.083096009163842</v>
      </c>
      <c r="H5" s="114">
        <v>9.4608737869415798</v>
      </c>
      <c r="I5" s="92"/>
    </row>
    <row r="6" spans="1:9" ht="24" x14ac:dyDescent="0.25">
      <c r="A6" s="115"/>
      <c r="B6" s="116"/>
      <c r="C6" s="117" t="s">
        <v>89</v>
      </c>
      <c r="D6" s="118" t="s">
        <v>96</v>
      </c>
      <c r="E6" s="119">
        <v>4.7144175700388864</v>
      </c>
      <c r="F6" s="120">
        <v>6.9944050551384862E-13</v>
      </c>
      <c r="G6" s="121">
        <v>-78.227540453608256</v>
      </c>
      <c r="H6" s="122">
        <v>-48.683570657502841</v>
      </c>
      <c r="I6" s="92"/>
    </row>
    <row r="7" spans="1:9" ht="24" x14ac:dyDescent="0.25">
      <c r="A7" s="115"/>
      <c r="B7" s="116"/>
      <c r="C7" s="117" t="s">
        <v>90</v>
      </c>
      <c r="D7" s="118" t="s">
        <v>97</v>
      </c>
      <c r="E7" s="119">
        <v>4.7144175700388864</v>
      </c>
      <c r="F7" s="120">
        <v>6.9944050551384862E-13</v>
      </c>
      <c r="G7" s="121">
        <v>-89.027540453608268</v>
      </c>
      <c r="H7" s="122">
        <v>-59.483570657502852</v>
      </c>
      <c r="I7" s="92"/>
    </row>
    <row r="8" spans="1:9" ht="24" x14ac:dyDescent="0.25">
      <c r="A8" s="115"/>
      <c r="B8" s="116"/>
      <c r="C8" s="117" t="s">
        <v>91</v>
      </c>
      <c r="D8" s="118" t="s">
        <v>98</v>
      </c>
      <c r="E8" s="119">
        <v>4.7144175700388864</v>
      </c>
      <c r="F8" s="120">
        <v>6.9944050551384862E-13</v>
      </c>
      <c r="G8" s="121">
        <v>-84.949762675830485</v>
      </c>
      <c r="H8" s="122">
        <v>-55.40579287972507</v>
      </c>
      <c r="I8" s="92"/>
    </row>
    <row r="9" spans="1:9" ht="24" x14ac:dyDescent="0.25">
      <c r="A9" s="115"/>
      <c r="B9" s="116"/>
      <c r="C9" s="117" t="s">
        <v>92</v>
      </c>
      <c r="D9" s="118" t="s">
        <v>99</v>
      </c>
      <c r="E9" s="119">
        <v>4.7144175700388864</v>
      </c>
      <c r="F9" s="120">
        <v>6.9944050551384862E-13</v>
      </c>
      <c r="G9" s="121">
        <v>-95.09420712027493</v>
      </c>
      <c r="H9" s="122">
        <v>-65.550237324169515</v>
      </c>
      <c r="I9" s="92"/>
    </row>
    <row r="10" spans="1:9" ht="24" x14ac:dyDescent="0.25">
      <c r="A10" s="115"/>
      <c r="B10" s="116"/>
      <c r="C10" s="117" t="s">
        <v>93</v>
      </c>
      <c r="D10" s="118" t="s">
        <v>100</v>
      </c>
      <c r="E10" s="119">
        <v>4.7144175700388864</v>
      </c>
      <c r="F10" s="120">
        <v>6.9944050551384862E-13</v>
      </c>
      <c r="G10" s="121">
        <v>-117.33865156471934</v>
      </c>
      <c r="H10" s="122">
        <v>-87.794681768613927</v>
      </c>
      <c r="I10" s="92"/>
    </row>
    <row r="11" spans="1:9" ht="24" x14ac:dyDescent="0.25">
      <c r="A11" s="115"/>
      <c r="B11" s="116"/>
      <c r="C11" s="117" t="s">
        <v>94</v>
      </c>
      <c r="D11" s="118" t="s">
        <v>101</v>
      </c>
      <c r="E11" s="119">
        <v>4.7144175700388864</v>
      </c>
      <c r="F11" s="120">
        <v>6.9944050551384862E-13</v>
      </c>
      <c r="G11" s="121">
        <v>-130.73865156471939</v>
      </c>
      <c r="H11" s="122">
        <v>-101.19468176861396</v>
      </c>
      <c r="I11" s="92"/>
    </row>
    <row r="12" spans="1:9" ht="24" x14ac:dyDescent="0.25">
      <c r="A12" s="115"/>
      <c r="B12" s="116" t="s">
        <v>88</v>
      </c>
      <c r="C12" s="117" t="s">
        <v>87</v>
      </c>
      <c r="D12" s="123">
        <v>5.3111111111111313</v>
      </c>
      <c r="E12" s="119">
        <v>4.7144175700388864</v>
      </c>
      <c r="F12" s="120">
        <v>0.94849537367140146</v>
      </c>
      <c r="G12" s="121">
        <v>-9.4608737869415798</v>
      </c>
      <c r="H12" s="122">
        <v>20.083096009163842</v>
      </c>
      <c r="I12" s="92"/>
    </row>
    <row r="13" spans="1:9" ht="24" x14ac:dyDescent="0.25">
      <c r="A13" s="115"/>
      <c r="B13" s="116"/>
      <c r="C13" s="117" t="s">
        <v>89</v>
      </c>
      <c r="D13" s="118" t="s">
        <v>102</v>
      </c>
      <c r="E13" s="119">
        <v>4.7144175700388864</v>
      </c>
      <c r="F13" s="120">
        <v>6.9944050551384862E-13</v>
      </c>
      <c r="G13" s="121">
        <v>-72.916429342497125</v>
      </c>
      <c r="H13" s="122">
        <v>-43.37245954639171</v>
      </c>
      <c r="I13" s="92"/>
    </row>
    <row r="14" spans="1:9" ht="24" x14ac:dyDescent="0.25">
      <c r="A14" s="115"/>
      <c r="B14" s="116"/>
      <c r="C14" s="117" t="s">
        <v>90</v>
      </c>
      <c r="D14" s="118" t="s">
        <v>103</v>
      </c>
      <c r="E14" s="119">
        <v>4.7144175700388864</v>
      </c>
      <c r="F14" s="120">
        <v>6.9944050551384862E-13</v>
      </c>
      <c r="G14" s="121">
        <v>-83.716429342497136</v>
      </c>
      <c r="H14" s="122">
        <v>-54.172459546391721</v>
      </c>
      <c r="I14" s="92"/>
    </row>
    <row r="15" spans="1:9" ht="24" x14ac:dyDescent="0.25">
      <c r="A15" s="115"/>
      <c r="B15" s="116"/>
      <c r="C15" s="117" t="s">
        <v>91</v>
      </c>
      <c r="D15" s="118" t="s">
        <v>104</v>
      </c>
      <c r="E15" s="119">
        <v>4.7144175700388864</v>
      </c>
      <c r="F15" s="120">
        <v>6.9944050551384862E-13</v>
      </c>
      <c r="G15" s="121">
        <v>-79.638651564719353</v>
      </c>
      <c r="H15" s="122">
        <v>-50.094681768613938</v>
      </c>
      <c r="I15" s="92"/>
    </row>
    <row r="16" spans="1:9" ht="24" x14ac:dyDescent="0.25">
      <c r="A16" s="115"/>
      <c r="B16" s="116"/>
      <c r="C16" s="117" t="s">
        <v>92</v>
      </c>
      <c r="D16" s="118" t="s">
        <v>105</v>
      </c>
      <c r="E16" s="119">
        <v>4.7144175700388864</v>
      </c>
      <c r="F16" s="120">
        <v>6.9944050551384862E-13</v>
      </c>
      <c r="G16" s="121">
        <v>-89.783096009163799</v>
      </c>
      <c r="H16" s="122">
        <v>-60.239126213058384</v>
      </c>
      <c r="I16" s="92"/>
    </row>
    <row r="17" spans="1:9" ht="24" x14ac:dyDescent="0.25">
      <c r="A17" s="115"/>
      <c r="B17" s="116"/>
      <c r="C17" s="117" t="s">
        <v>93</v>
      </c>
      <c r="D17" s="118" t="s">
        <v>106</v>
      </c>
      <c r="E17" s="119">
        <v>4.7144175700388864</v>
      </c>
      <c r="F17" s="120">
        <v>6.9944050551384862E-13</v>
      </c>
      <c r="G17" s="121">
        <v>-112.02754045360821</v>
      </c>
      <c r="H17" s="122">
        <v>-82.483570657502796</v>
      </c>
      <c r="I17" s="92"/>
    </row>
    <row r="18" spans="1:9" ht="24" x14ac:dyDescent="0.25">
      <c r="A18" s="115"/>
      <c r="B18" s="116"/>
      <c r="C18" s="117" t="s">
        <v>94</v>
      </c>
      <c r="D18" s="118" t="s">
        <v>107</v>
      </c>
      <c r="E18" s="119">
        <v>4.7144175700388864</v>
      </c>
      <c r="F18" s="120">
        <v>6.9944050551384862E-13</v>
      </c>
      <c r="G18" s="121">
        <v>-125.42754045360824</v>
      </c>
      <c r="H18" s="122">
        <v>-95.88357065750283</v>
      </c>
      <c r="I18" s="92"/>
    </row>
    <row r="19" spans="1:9" ht="24" x14ac:dyDescent="0.25">
      <c r="A19" s="115"/>
      <c r="B19" s="116" t="s">
        <v>89</v>
      </c>
      <c r="C19" s="117" t="s">
        <v>87</v>
      </c>
      <c r="D19" s="118" t="s">
        <v>108</v>
      </c>
      <c r="E19" s="119">
        <v>4.7144175700388864</v>
      </c>
      <c r="F19" s="120">
        <v>6.9944050551384862E-13</v>
      </c>
      <c r="G19" s="121">
        <v>48.683570657502841</v>
      </c>
      <c r="H19" s="122">
        <v>78.227540453608256</v>
      </c>
      <c r="I19" s="92"/>
    </row>
    <row r="20" spans="1:9" ht="24" x14ac:dyDescent="0.25">
      <c r="A20" s="115"/>
      <c r="B20" s="116"/>
      <c r="C20" s="117" t="s">
        <v>88</v>
      </c>
      <c r="D20" s="118" t="s">
        <v>109</v>
      </c>
      <c r="E20" s="119">
        <v>4.7144175700388864</v>
      </c>
      <c r="F20" s="120">
        <v>6.9944050551384862E-13</v>
      </c>
      <c r="G20" s="121">
        <v>43.37245954639171</v>
      </c>
      <c r="H20" s="122">
        <v>72.916429342497125</v>
      </c>
      <c r="I20" s="92"/>
    </row>
    <row r="21" spans="1:9" ht="24" x14ac:dyDescent="0.25">
      <c r="A21" s="115"/>
      <c r="B21" s="116"/>
      <c r="C21" s="117" t="s">
        <v>90</v>
      </c>
      <c r="D21" s="123">
        <v>-10.800000000000011</v>
      </c>
      <c r="E21" s="119">
        <v>4.7144175700388864</v>
      </c>
      <c r="F21" s="120">
        <v>0.31463893571192691</v>
      </c>
      <c r="G21" s="121">
        <v>-25.571984898052722</v>
      </c>
      <c r="H21" s="122">
        <v>3.9719848980526997</v>
      </c>
      <c r="I21" s="92"/>
    </row>
    <row r="22" spans="1:9" ht="24" x14ac:dyDescent="0.25">
      <c r="A22" s="115"/>
      <c r="B22" s="116"/>
      <c r="C22" s="117" t="s">
        <v>91</v>
      </c>
      <c r="D22" s="123">
        <v>-6.7222222222222285</v>
      </c>
      <c r="E22" s="119">
        <v>4.7144175700388864</v>
      </c>
      <c r="F22" s="120">
        <v>0.84188526209940373</v>
      </c>
      <c r="G22" s="121">
        <v>-21.49420712027494</v>
      </c>
      <c r="H22" s="122">
        <v>8.0497626758304826</v>
      </c>
      <c r="I22" s="92"/>
    </row>
    <row r="23" spans="1:9" ht="24" x14ac:dyDescent="0.25">
      <c r="A23" s="115"/>
      <c r="B23" s="116"/>
      <c r="C23" s="117" t="s">
        <v>92</v>
      </c>
      <c r="D23" s="118" t="s">
        <v>110</v>
      </c>
      <c r="E23" s="119">
        <v>4.7144175700388864</v>
      </c>
      <c r="F23" s="120">
        <v>1.4512313951498212E-2</v>
      </c>
      <c r="G23" s="121">
        <v>-31.638651564719385</v>
      </c>
      <c r="H23" s="122">
        <v>-2.0946817686139632</v>
      </c>
      <c r="I23" s="92"/>
    </row>
    <row r="24" spans="1:9" ht="24" x14ac:dyDescent="0.25">
      <c r="A24" s="115"/>
      <c r="B24" s="116"/>
      <c r="C24" s="117" t="s">
        <v>93</v>
      </c>
      <c r="D24" s="118" t="s">
        <v>111</v>
      </c>
      <c r="E24" s="119">
        <v>4.7144175700388864</v>
      </c>
      <c r="F24" s="120">
        <v>2.7044610995119456E-10</v>
      </c>
      <c r="G24" s="121">
        <v>-53.883096009163793</v>
      </c>
      <c r="H24" s="122">
        <v>-24.339126213058375</v>
      </c>
      <c r="I24" s="92"/>
    </row>
    <row r="25" spans="1:9" ht="24" x14ac:dyDescent="0.25">
      <c r="A25" s="115"/>
      <c r="B25" s="116"/>
      <c r="C25" s="117" t="s">
        <v>94</v>
      </c>
      <c r="D25" s="118" t="s">
        <v>112</v>
      </c>
      <c r="E25" s="119">
        <v>4.7144175700388864</v>
      </c>
      <c r="F25" s="120">
        <v>7.0243810768033654E-13</v>
      </c>
      <c r="G25" s="121">
        <v>-67.283096009163827</v>
      </c>
      <c r="H25" s="122">
        <v>-37.739126213058412</v>
      </c>
      <c r="I25" s="92"/>
    </row>
    <row r="26" spans="1:9" ht="24" x14ac:dyDescent="0.25">
      <c r="A26" s="115"/>
      <c r="B26" s="116" t="s">
        <v>90</v>
      </c>
      <c r="C26" s="117" t="s">
        <v>87</v>
      </c>
      <c r="D26" s="118" t="s">
        <v>113</v>
      </c>
      <c r="E26" s="119">
        <v>4.7144175700388864</v>
      </c>
      <c r="F26" s="120">
        <v>6.9944050551384862E-13</v>
      </c>
      <c r="G26" s="121">
        <v>59.483570657502852</v>
      </c>
      <c r="H26" s="122">
        <v>89.027540453608268</v>
      </c>
      <c r="I26" s="92"/>
    </row>
    <row r="27" spans="1:9" ht="24" x14ac:dyDescent="0.25">
      <c r="A27" s="115"/>
      <c r="B27" s="116"/>
      <c r="C27" s="117" t="s">
        <v>88</v>
      </c>
      <c r="D27" s="118" t="s">
        <v>114</v>
      </c>
      <c r="E27" s="119">
        <v>4.7144175700388864</v>
      </c>
      <c r="F27" s="120">
        <v>6.9944050551384862E-13</v>
      </c>
      <c r="G27" s="121">
        <v>54.172459546391721</v>
      </c>
      <c r="H27" s="122">
        <v>83.716429342497136</v>
      </c>
      <c r="I27" s="92"/>
    </row>
    <row r="28" spans="1:9" ht="24" x14ac:dyDescent="0.25">
      <c r="A28" s="115"/>
      <c r="B28" s="116"/>
      <c r="C28" s="117" t="s">
        <v>89</v>
      </c>
      <c r="D28" s="123">
        <v>10.800000000000011</v>
      </c>
      <c r="E28" s="119">
        <v>4.7144175700388864</v>
      </c>
      <c r="F28" s="120">
        <v>0.31463893571192691</v>
      </c>
      <c r="G28" s="121">
        <v>-3.9719848980526997</v>
      </c>
      <c r="H28" s="122">
        <v>25.571984898052722</v>
      </c>
      <c r="I28" s="92"/>
    </row>
    <row r="29" spans="1:9" ht="24" x14ac:dyDescent="0.25">
      <c r="A29" s="115"/>
      <c r="B29" s="116"/>
      <c r="C29" s="117" t="s">
        <v>91</v>
      </c>
      <c r="D29" s="123">
        <v>4.0777777777777828</v>
      </c>
      <c r="E29" s="119">
        <v>4.7144175700388864</v>
      </c>
      <c r="F29" s="120">
        <v>0.98812635773089452</v>
      </c>
      <c r="G29" s="121">
        <v>-10.694207120274928</v>
      </c>
      <c r="H29" s="122">
        <v>18.849762675830494</v>
      </c>
      <c r="I29" s="92"/>
    </row>
    <row r="30" spans="1:9" ht="24" x14ac:dyDescent="0.25">
      <c r="A30" s="115"/>
      <c r="B30" s="116"/>
      <c r="C30" s="117" t="s">
        <v>92</v>
      </c>
      <c r="D30" s="123">
        <v>-6.0666666666666629</v>
      </c>
      <c r="E30" s="119">
        <v>4.7144175700388864</v>
      </c>
      <c r="F30" s="120">
        <v>0.90043221717044464</v>
      </c>
      <c r="G30" s="121">
        <v>-20.838651564719374</v>
      </c>
      <c r="H30" s="122">
        <v>8.7053182313860482</v>
      </c>
      <c r="I30" s="92"/>
    </row>
    <row r="31" spans="1:9" ht="24" x14ac:dyDescent="0.25">
      <c r="A31" s="115"/>
      <c r="B31" s="116"/>
      <c r="C31" s="117" t="s">
        <v>93</v>
      </c>
      <c r="D31" s="118" t="s">
        <v>115</v>
      </c>
      <c r="E31" s="119">
        <v>4.7144175700388864</v>
      </c>
      <c r="F31" s="120">
        <v>2.6932312937599789E-6</v>
      </c>
      <c r="G31" s="121">
        <v>-43.083096009163782</v>
      </c>
      <c r="H31" s="122">
        <v>-13.539126213058363</v>
      </c>
      <c r="I31" s="92"/>
    </row>
    <row r="32" spans="1:9" ht="24" x14ac:dyDescent="0.25">
      <c r="A32" s="115"/>
      <c r="B32" s="116"/>
      <c r="C32" s="117" t="s">
        <v>94</v>
      </c>
      <c r="D32" s="118" t="s">
        <v>116</v>
      </c>
      <c r="E32" s="119">
        <v>4.7144175700388864</v>
      </c>
      <c r="F32" s="120">
        <v>2.9793723044235776E-11</v>
      </c>
      <c r="G32" s="121">
        <v>-56.483096009163816</v>
      </c>
      <c r="H32" s="122">
        <v>-26.939126213058397</v>
      </c>
      <c r="I32" s="92"/>
    </row>
    <row r="33" spans="1:9" ht="24" x14ac:dyDescent="0.25">
      <c r="A33" s="115"/>
      <c r="B33" s="116" t="s">
        <v>91</v>
      </c>
      <c r="C33" s="117" t="s">
        <v>87</v>
      </c>
      <c r="D33" s="118" t="s">
        <v>117</v>
      </c>
      <c r="E33" s="119">
        <v>4.7144175700388864</v>
      </c>
      <c r="F33" s="120">
        <v>6.9944050551384862E-13</v>
      </c>
      <c r="G33" s="121">
        <v>55.40579287972507</v>
      </c>
      <c r="H33" s="122">
        <v>84.949762675830485</v>
      </c>
      <c r="I33" s="92"/>
    </row>
    <row r="34" spans="1:9" ht="24" x14ac:dyDescent="0.25">
      <c r="A34" s="115"/>
      <c r="B34" s="116"/>
      <c r="C34" s="117" t="s">
        <v>88</v>
      </c>
      <c r="D34" s="118" t="s">
        <v>118</v>
      </c>
      <c r="E34" s="119">
        <v>4.7144175700388864</v>
      </c>
      <c r="F34" s="120">
        <v>6.9944050551384862E-13</v>
      </c>
      <c r="G34" s="121">
        <v>50.094681768613938</v>
      </c>
      <c r="H34" s="122">
        <v>79.638651564719353</v>
      </c>
      <c r="I34" s="92"/>
    </row>
    <row r="35" spans="1:9" ht="24" x14ac:dyDescent="0.25">
      <c r="A35" s="115"/>
      <c r="B35" s="116"/>
      <c r="C35" s="117" t="s">
        <v>89</v>
      </c>
      <c r="D35" s="123">
        <v>6.7222222222222285</v>
      </c>
      <c r="E35" s="119">
        <v>4.7144175700388864</v>
      </c>
      <c r="F35" s="120">
        <v>0.84188526209940373</v>
      </c>
      <c r="G35" s="121">
        <v>-8.0497626758304826</v>
      </c>
      <c r="H35" s="122">
        <v>21.49420712027494</v>
      </c>
      <c r="I35" s="92"/>
    </row>
    <row r="36" spans="1:9" ht="24" x14ac:dyDescent="0.25">
      <c r="A36" s="115"/>
      <c r="B36" s="116"/>
      <c r="C36" s="117" t="s">
        <v>90</v>
      </c>
      <c r="D36" s="123">
        <v>-4.0777777777777828</v>
      </c>
      <c r="E36" s="119">
        <v>4.7144175700388864</v>
      </c>
      <c r="F36" s="120">
        <v>0.98812635773089452</v>
      </c>
      <c r="G36" s="121">
        <v>-18.849762675830494</v>
      </c>
      <c r="H36" s="122">
        <v>10.694207120274928</v>
      </c>
      <c r="I36" s="92"/>
    </row>
    <row r="37" spans="1:9" ht="24" x14ac:dyDescent="0.25">
      <c r="A37" s="115"/>
      <c r="B37" s="116"/>
      <c r="C37" s="117" t="s">
        <v>92</v>
      </c>
      <c r="D37" s="123">
        <v>-10.144444444444446</v>
      </c>
      <c r="E37" s="119">
        <v>4.7144175700388864</v>
      </c>
      <c r="F37" s="120">
        <v>0.39424033120651236</v>
      </c>
      <c r="G37" s="121">
        <v>-24.916429342497157</v>
      </c>
      <c r="H37" s="122">
        <v>4.6275404536082654</v>
      </c>
      <c r="I37" s="92"/>
    </row>
    <row r="38" spans="1:9" ht="24" x14ac:dyDescent="0.25">
      <c r="A38" s="115"/>
      <c r="B38" s="116"/>
      <c r="C38" s="117" t="s">
        <v>93</v>
      </c>
      <c r="D38" s="118" t="s">
        <v>119</v>
      </c>
      <c r="E38" s="119">
        <v>4.7144175700388864</v>
      </c>
      <c r="F38" s="120">
        <v>8.6521280806550749E-8</v>
      </c>
      <c r="G38" s="121">
        <v>-47.160873786941565</v>
      </c>
      <c r="H38" s="122">
        <v>-17.616903990836146</v>
      </c>
      <c r="I38" s="92"/>
    </row>
    <row r="39" spans="1:9" ht="24" x14ac:dyDescent="0.25">
      <c r="A39" s="115"/>
      <c r="B39" s="116"/>
      <c r="C39" s="117" t="s">
        <v>94</v>
      </c>
      <c r="D39" s="118" t="s">
        <v>120</v>
      </c>
      <c r="E39" s="119">
        <v>4.7144175700388864</v>
      </c>
      <c r="F39" s="120">
        <v>1.6044943151882762E-12</v>
      </c>
      <c r="G39" s="121">
        <v>-60.560873786941599</v>
      </c>
      <c r="H39" s="122">
        <v>-31.01690399083618</v>
      </c>
      <c r="I39" s="92"/>
    </row>
    <row r="40" spans="1:9" ht="24" x14ac:dyDescent="0.25">
      <c r="A40" s="115"/>
      <c r="B40" s="116" t="s">
        <v>92</v>
      </c>
      <c r="C40" s="117" t="s">
        <v>87</v>
      </c>
      <c r="D40" s="118" t="s">
        <v>121</v>
      </c>
      <c r="E40" s="119">
        <v>4.7144175700388864</v>
      </c>
      <c r="F40" s="120">
        <v>6.9944050551384862E-13</v>
      </c>
      <c r="G40" s="121">
        <v>65.550237324169515</v>
      </c>
      <c r="H40" s="122">
        <v>95.09420712027493</v>
      </c>
      <c r="I40" s="92"/>
    </row>
    <row r="41" spans="1:9" ht="24" x14ac:dyDescent="0.25">
      <c r="A41" s="115"/>
      <c r="B41" s="116"/>
      <c r="C41" s="117" t="s">
        <v>88</v>
      </c>
      <c r="D41" s="118" t="s">
        <v>122</v>
      </c>
      <c r="E41" s="119">
        <v>4.7144175700388864</v>
      </c>
      <c r="F41" s="120">
        <v>6.9944050551384862E-13</v>
      </c>
      <c r="G41" s="121">
        <v>60.239126213058384</v>
      </c>
      <c r="H41" s="122">
        <v>89.783096009163799</v>
      </c>
      <c r="I41" s="92"/>
    </row>
    <row r="42" spans="1:9" ht="24" x14ac:dyDescent="0.25">
      <c r="A42" s="115"/>
      <c r="B42" s="116"/>
      <c r="C42" s="117" t="s">
        <v>89</v>
      </c>
      <c r="D42" s="118" t="s">
        <v>123</v>
      </c>
      <c r="E42" s="119">
        <v>4.7144175700388864</v>
      </c>
      <c r="F42" s="120">
        <v>1.4512313951498212E-2</v>
      </c>
      <c r="G42" s="121">
        <v>2.0946817686139632</v>
      </c>
      <c r="H42" s="122">
        <v>31.638651564719385</v>
      </c>
      <c r="I42" s="92"/>
    </row>
    <row r="43" spans="1:9" ht="24" x14ac:dyDescent="0.25">
      <c r="A43" s="115"/>
      <c r="B43" s="116"/>
      <c r="C43" s="117" t="s">
        <v>90</v>
      </c>
      <c r="D43" s="123">
        <v>6.0666666666666629</v>
      </c>
      <c r="E43" s="119">
        <v>4.7144175700388864</v>
      </c>
      <c r="F43" s="120">
        <v>0.90043221717044464</v>
      </c>
      <c r="G43" s="121">
        <v>-8.7053182313860482</v>
      </c>
      <c r="H43" s="122">
        <v>20.838651564719374</v>
      </c>
      <c r="I43" s="92"/>
    </row>
    <row r="44" spans="1:9" ht="24" x14ac:dyDescent="0.25">
      <c r="A44" s="115"/>
      <c r="B44" s="116"/>
      <c r="C44" s="117" t="s">
        <v>91</v>
      </c>
      <c r="D44" s="123">
        <v>10.144444444444446</v>
      </c>
      <c r="E44" s="119">
        <v>4.7144175700388864</v>
      </c>
      <c r="F44" s="120">
        <v>0.39424033120651236</v>
      </c>
      <c r="G44" s="121">
        <v>-4.6275404536082654</v>
      </c>
      <c r="H44" s="122">
        <v>24.916429342497157</v>
      </c>
      <c r="I44" s="92"/>
    </row>
    <row r="45" spans="1:9" ht="24" x14ac:dyDescent="0.25">
      <c r="A45" s="115"/>
      <c r="B45" s="116"/>
      <c r="C45" s="117" t="s">
        <v>93</v>
      </c>
      <c r="D45" s="118" t="s">
        <v>124</v>
      </c>
      <c r="E45" s="119">
        <v>4.7144175700388864</v>
      </c>
      <c r="F45" s="120">
        <v>3.411777128591309E-4</v>
      </c>
      <c r="G45" s="121">
        <v>-37.016429342497119</v>
      </c>
      <c r="H45" s="122">
        <v>-7.4724595463917005</v>
      </c>
      <c r="I45" s="92"/>
    </row>
    <row r="46" spans="1:9" ht="24" x14ac:dyDescent="0.25">
      <c r="A46" s="115"/>
      <c r="B46" s="116"/>
      <c r="C46" s="117" t="s">
        <v>94</v>
      </c>
      <c r="D46" s="118" t="s">
        <v>125</v>
      </c>
      <c r="E46" s="119">
        <v>4.7144175700388864</v>
      </c>
      <c r="F46" s="120">
        <v>5.3155652102176987E-9</v>
      </c>
      <c r="G46" s="121">
        <v>-50.416429342497153</v>
      </c>
      <c r="H46" s="122">
        <v>-20.872459546391735</v>
      </c>
      <c r="I46" s="92"/>
    </row>
    <row r="47" spans="1:9" ht="24" x14ac:dyDescent="0.25">
      <c r="A47" s="115"/>
      <c r="B47" s="116" t="s">
        <v>93</v>
      </c>
      <c r="C47" s="117" t="s">
        <v>87</v>
      </c>
      <c r="D47" s="118" t="s">
        <v>126</v>
      </c>
      <c r="E47" s="119">
        <v>4.7144175700388864</v>
      </c>
      <c r="F47" s="120">
        <v>6.9944050551384862E-13</v>
      </c>
      <c r="G47" s="121">
        <v>87.794681768613927</v>
      </c>
      <c r="H47" s="122">
        <v>117.33865156471934</v>
      </c>
      <c r="I47" s="92"/>
    </row>
    <row r="48" spans="1:9" ht="24" x14ac:dyDescent="0.25">
      <c r="A48" s="115"/>
      <c r="B48" s="116"/>
      <c r="C48" s="117" t="s">
        <v>88</v>
      </c>
      <c r="D48" s="118" t="s">
        <v>127</v>
      </c>
      <c r="E48" s="119">
        <v>4.7144175700388864</v>
      </c>
      <c r="F48" s="120">
        <v>6.9944050551384862E-13</v>
      </c>
      <c r="G48" s="121">
        <v>82.483570657502796</v>
      </c>
      <c r="H48" s="122">
        <v>112.02754045360821</v>
      </c>
      <c r="I48" s="92"/>
    </row>
    <row r="49" spans="1:9" ht="24" x14ac:dyDescent="0.25">
      <c r="A49" s="115"/>
      <c r="B49" s="116"/>
      <c r="C49" s="117" t="s">
        <v>89</v>
      </c>
      <c r="D49" s="118" t="s">
        <v>128</v>
      </c>
      <c r="E49" s="119">
        <v>4.7144175700388864</v>
      </c>
      <c r="F49" s="120">
        <v>2.7044610995119456E-10</v>
      </c>
      <c r="G49" s="121">
        <v>24.339126213058375</v>
      </c>
      <c r="H49" s="122">
        <v>53.883096009163793</v>
      </c>
      <c r="I49" s="92"/>
    </row>
    <row r="50" spans="1:9" ht="24" x14ac:dyDescent="0.25">
      <c r="A50" s="115"/>
      <c r="B50" s="116"/>
      <c r="C50" s="117" t="s">
        <v>90</v>
      </c>
      <c r="D50" s="118" t="s">
        <v>129</v>
      </c>
      <c r="E50" s="119">
        <v>4.7144175700388864</v>
      </c>
      <c r="F50" s="120">
        <v>2.6932312937599789E-6</v>
      </c>
      <c r="G50" s="121">
        <v>13.539126213058363</v>
      </c>
      <c r="H50" s="122">
        <v>43.083096009163782</v>
      </c>
      <c r="I50" s="92"/>
    </row>
    <row r="51" spans="1:9" ht="24" x14ac:dyDescent="0.25">
      <c r="A51" s="115"/>
      <c r="B51" s="116"/>
      <c r="C51" s="117" t="s">
        <v>91</v>
      </c>
      <c r="D51" s="118" t="s">
        <v>130</v>
      </c>
      <c r="E51" s="119">
        <v>4.7144175700388864</v>
      </c>
      <c r="F51" s="120">
        <v>8.6521280806550749E-8</v>
      </c>
      <c r="G51" s="121">
        <v>17.616903990836146</v>
      </c>
      <c r="H51" s="122">
        <v>47.160873786941565</v>
      </c>
      <c r="I51" s="92"/>
    </row>
    <row r="52" spans="1:9" ht="24" x14ac:dyDescent="0.25">
      <c r="A52" s="115"/>
      <c r="B52" s="116"/>
      <c r="C52" s="117" t="s">
        <v>92</v>
      </c>
      <c r="D52" s="118" t="s">
        <v>131</v>
      </c>
      <c r="E52" s="119">
        <v>4.7144175700388864</v>
      </c>
      <c r="F52" s="120">
        <v>3.411777128591309E-4</v>
      </c>
      <c r="G52" s="121">
        <v>7.4724595463917005</v>
      </c>
      <c r="H52" s="122">
        <v>37.016429342497119</v>
      </c>
      <c r="I52" s="92"/>
    </row>
    <row r="53" spans="1:9" ht="24" x14ac:dyDescent="0.25">
      <c r="A53" s="115"/>
      <c r="B53" s="116"/>
      <c r="C53" s="117" t="s">
        <v>94</v>
      </c>
      <c r="D53" s="123">
        <v>-13.400000000000034</v>
      </c>
      <c r="E53" s="119">
        <v>4.7144175700388864</v>
      </c>
      <c r="F53" s="120">
        <v>0.10259924415835942</v>
      </c>
      <c r="G53" s="121">
        <v>-28.171984898052745</v>
      </c>
      <c r="H53" s="122">
        <v>1.371984898052677</v>
      </c>
      <c r="I53" s="92"/>
    </row>
    <row r="54" spans="1:9" ht="24" x14ac:dyDescent="0.25">
      <c r="A54" s="115"/>
      <c r="B54" s="116" t="s">
        <v>94</v>
      </c>
      <c r="C54" s="117" t="s">
        <v>87</v>
      </c>
      <c r="D54" s="118" t="s">
        <v>132</v>
      </c>
      <c r="E54" s="119">
        <v>4.7144175700388864</v>
      </c>
      <c r="F54" s="120">
        <v>6.9944050551384862E-13</v>
      </c>
      <c r="G54" s="121">
        <v>101.19468176861396</v>
      </c>
      <c r="H54" s="122">
        <v>130.73865156471939</v>
      </c>
      <c r="I54" s="92"/>
    </row>
    <row r="55" spans="1:9" ht="24" x14ac:dyDescent="0.25">
      <c r="A55" s="115"/>
      <c r="B55" s="116"/>
      <c r="C55" s="117" t="s">
        <v>88</v>
      </c>
      <c r="D55" s="118" t="s">
        <v>133</v>
      </c>
      <c r="E55" s="119">
        <v>4.7144175700388864</v>
      </c>
      <c r="F55" s="120">
        <v>6.9944050551384862E-13</v>
      </c>
      <c r="G55" s="121">
        <v>95.88357065750283</v>
      </c>
      <c r="H55" s="122">
        <v>125.42754045360824</v>
      </c>
      <c r="I55" s="92"/>
    </row>
    <row r="56" spans="1:9" ht="24" x14ac:dyDescent="0.25">
      <c r="A56" s="115"/>
      <c r="B56" s="116"/>
      <c r="C56" s="117" t="s">
        <v>89</v>
      </c>
      <c r="D56" s="118" t="s">
        <v>134</v>
      </c>
      <c r="E56" s="119">
        <v>4.7144175700388864</v>
      </c>
      <c r="F56" s="120">
        <v>7.0243810768033654E-13</v>
      </c>
      <c r="G56" s="121">
        <v>37.739126213058412</v>
      </c>
      <c r="H56" s="122">
        <v>67.283096009163827</v>
      </c>
      <c r="I56" s="92"/>
    </row>
    <row r="57" spans="1:9" ht="24" x14ac:dyDescent="0.25">
      <c r="A57" s="115"/>
      <c r="B57" s="116"/>
      <c r="C57" s="117" t="s">
        <v>90</v>
      </c>
      <c r="D57" s="118" t="s">
        <v>135</v>
      </c>
      <c r="E57" s="119">
        <v>4.7144175700388864</v>
      </c>
      <c r="F57" s="120">
        <v>2.9793723044235776E-11</v>
      </c>
      <c r="G57" s="121">
        <v>26.939126213058397</v>
      </c>
      <c r="H57" s="122">
        <v>56.483096009163816</v>
      </c>
      <c r="I57" s="92"/>
    </row>
    <row r="58" spans="1:9" ht="24" x14ac:dyDescent="0.25">
      <c r="A58" s="115"/>
      <c r="B58" s="116"/>
      <c r="C58" s="117" t="s">
        <v>91</v>
      </c>
      <c r="D58" s="118" t="s">
        <v>136</v>
      </c>
      <c r="E58" s="119">
        <v>4.7144175700388864</v>
      </c>
      <c r="F58" s="120">
        <v>1.6044943151882762E-12</v>
      </c>
      <c r="G58" s="121">
        <v>31.01690399083618</v>
      </c>
      <c r="H58" s="122">
        <v>60.560873786941599</v>
      </c>
      <c r="I58" s="92"/>
    </row>
    <row r="59" spans="1:9" ht="24" x14ac:dyDescent="0.25">
      <c r="A59" s="115"/>
      <c r="B59" s="116"/>
      <c r="C59" s="117" t="s">
        <v>92</v>
      </c>
      <c r="D59" s="118" t="s">
        <v>137</v>
      </c>
      <c r="E59" s="119">
        <v>4.7144175700388864</v>
      </c>
      <c r="F59" s="120">
        <v>5.3155652102176987E-9</v>
      </c>
      <c r="G59" s="121">
        <v>20.872459546391735</v>
      </c>
      <c r="H59" s="122">
        <v>50.416429342497153</v>
      </c>
      <c r="I59" s="92"/>
    </row>
    <row r="60" spans="1:9" ht="24" x14ac:dyDescent="0.25">
      <c r="A60" s="115"/>
      <c r="B60" s="116"/>
      <c r="C60" s="117" t="s">
        <v>93</v>
      </c>
      <c r="D60" s="123">
        <v>13.400000000000034</v>
      </c>
      <c r="E60" s="119">
        <v>4.7144175700388864</v>
      </c>
      <c r="F60" s="120">
        <v>0.10259924415835942</v>
      </c>
      <c r="G60" s="121">
        <v>-1.371984898052677</v>
      </c>
      <c r="H60" s="122">
        <v>28.171984898052745</v>
      </c>
      <c r="I60" s="92"/>
    </row>
    <row r="61" spans="1:9" ht="24" x14ac:dyDescent="0.25">
      <c r="A61" s="115" t="s">
        <v>74</v>
      </c>
      <c r="B61" s="116" t="s">
        <v>87</v>
      </c>
      <c r="C61" s="117" t="s">
        <v>88</v>
      </c>
      <c r="D61" s="123">
        <v>-5.3111111111111313</v>
      </c>
      <c r="E61" s="119">
        <v>4.7144175700388864</v>
      </c>
      <c r="F61" s="120">
        <v>0.26413170740607167</v>
      </c>
      <c r="G61" s="121">
        <v>-14.729242893612376</v>
      </c>
      <c r="H61" s="122">
        <v>4.1070206713901136</v>
      </c>
      <c r="I61" s="92"/>
    </row>
    <row r="62" spans="1:9" ht="24" x14ac:dyDescent="0.25">
      <c r="A62" s="115"/>
      <c r="B62" s="116"/>
      <c r="C62" s="117" t="s">
        <v>89</v>
      </c>
      <c r="D62" s="118" t="s">
        <v>96</v>
      </c>
      <c r="E62" s="119">
        <v>4.7144175700388864</v>
      </c>
      <c r="F62" s="120">
        <v>2.4855745606716598E-20</v>
      </c>
      <c r="G62" s="121">
        <v>-72.873687338056797</v>
      </c>
      <c r="H62" s="122">
        <v>-54.0374237730543</v>
      </c>
      <c r="I62" s="92"/>
    </row>
    <row r="63" spans="1:9" ht="24" x14ac:dyDescent="0.25">
      <c r="A63" s="115"/>
      <c r="B63" s="116"/>
      <c r="C63" s="117" t="s">
        <v>90</v>
      </c>
      <c r="D63" s="118" t="s">
        <v>97</v>
      </c>
      <c r="E63" s="119">
        <v>4.7144175700388864</v>
      </c>
      <c r="F63" s="120">
        <v>1.0624323335735897E-23</v>
      </c>
      <c r="G63" s="121">
        <v>-83.673687338056808</v>
      </c>
      <c r="H63" s="122">
        <v>-64.837423773054311</v>
      </c>
      <c r="I63" s="92"/>
    </row>
    <row r="64" spans="1:9" ht="24" x14ac:dyDescent="0.25">
      <c r="A64" s="115"/>
      <c r="B64" s="116"/>
      <c r="C64" s="117" t="s">
        <v>91</v>
      </c>
      <c r="D64" s="118" t="s">
        <v>98</v>
      </c>
      <c r="E64" s="119">
        <v>4.7144175700388864</v>
      </c>
      <c r="F64" s="120">
        <v>1.8387715013606498E-22</v>
      </c>
      <c r="G64" s="121">
        <v>-79.595909560279026</v>
      </c>
      <c r="H64" s="122">
        <v>-60.759645995276529</v>
      </c>
      <c r="I64" s="92"/>
    </row>
    <row r="65" spans="1:9" ht="24" x14ac:dyDescent="0.25">
      <c r="A65" s="115"/>
      <c r="B65" s="116"/>
      <c r="C65" s="117" t="s">
        <v>92</v>
      </c>
      <c r="D65" s="118" t="s">
        <v>99</v>
      </c>
      <c r="E65" s="119">
        <v>4.7144175700388864</v>
      </c>
      <c r="F65" s="120">
        <v>1.8100590023901712E-25</v>
      </c>
      <c r="G65" s="121">
        <v>-89.740354004723471</v>
      </c>
      <c r="H65" s="122">
        <v>-70.904090439720974</v>
      </c>
      <c r="I65" s="92"/>
    </row>
    <row r="66" spans="1:9" ht="24" x14ac:dyDescent="0.25">
      <c r="A66" s="115"/>
      <c r="B66" s="116"/>
      <c r="C66" s="117" t="s">
        <v>93</v>
      </c>
      <c r="D66" s="118" t="s">
        <v>100</v>
      </c>
      <c r="E66" s="119">
        <v>4.7144175700388864</v>
      </c>
      <c r="F66" s="120">
        <v>2.8449000454411391E-31</v>
      </c>
      <c r="G66" s="121">
        <v>-111.98479844916788</v>
      </c>
      <c r="H66" s="122">
        <v>-93.148534884165386</v>
      </c>
      <c r="I66" s="92"/>
    </row>
    <row r="67" spans="1:9" ht="24" x14ac:dyDescent="0.25">
      <c r="A67" s="115"/>
      <c r="B67" s="116"/>
      <c r="C67" s="117" t="s">
        <v>94</v>
      </c>
      <c r="D67" s="118" t="s">
        <v>101</v>
      </c>
      <c r="E67" s="119">
        <v>4.7144175700388864</v>
      </c>
      <c r="F67" s="120">
        <v>2.5166819022810771E-34</v>
      </c>
      <c r="G67" s="121">
        <v>-125.38479844916792</v>
      </c>
      <c r="H67" s="122">
        <v>-106.54853488416542</v>
      </c>
      <c r="I67" s="92"/>
    </row>
    <row r="68" spans="1:9" ht="24" x14ac:dyDescent="0.25">
      <c r="A68" s="115"/>
      <c r="B68" s="116" t="s">
        <v>88</v>
      </c>
      <c r="C68" s="117" t="s">
        <v>87</v>
      </c>
      <c r="D68" s="123">
        <v>5.3111111111111313</v>
      </c>
      <c r="E68" s="119">
        <v>4.7144175700388864</v>
      </c>
      <c r="F68" s="120">
        <v>0.26413170740607167</v>
      </c>
      <c r="G68" s="121">
        <v>-4.1070206713901136</v>
      </c>
      <c r="H68" s="122">
        <v>14.729242893612376</v>
      </c>
      <c r="I68" s="92"/>
    </row>
    <row r="69" spans="1:9" ht="24" x14ac:dyDescent="0.25">
      <c r="A69" s="115"/>
      <c r="B69" s="116"/>
      <c r="C69" s="117" t="s">
        <v>89</v>
      </c>
      <c r="D69" s="118" t="s">
        <v>102</v>
      </c>
      <c r="E69" s="119">
        <v>4.7144175700388864</v>
      </c>
      <c r="F69" s="120">
        <v>1.4414175062411875E-18</v>
      </c>
      <c r="G69" s="121">
        <v>-67.562576226945666</v>
      </c>
      <c r="H69" s="122">
        <v>-48.726312661943169</v>
      </c>
      <c r="I69" s="92"/>
    </row>
    <row r="70" spans="1:9" ht="24" x14ac:dyDescent="0.25">
      <c r="A70" s="115"/>
      <c r="B70" s="116"/>
      <c r="C70" s="117" t="s">
        <v>90</v>
      </c>
      <c r="D70" s="118" t="s">
        <v>103</v>
      </c>
      <c r="E70" s="119">
        <v>4.7144175700388864</v>
      </c>
      <c r="F70" s="120">
        <v>4.4367085007267749E-22</v>
      </c>
      <c r="G70" s="121">
        <v>-78.362576226945677</v>
      </c>
      <c r="H70" s="122">
        <v>-59.52631266194318</v>
      </c>
      <c r="I70" s="92"/>
    </row>
    <row r="71" spans="1:9" ht="24" x14ac:dyDescent="0.25">
      <c r="A71" s="115"/>
      <c r="B71" s="116"/>
      <c r="C71" s="117" t="s">
        <v>91</v>
      </c>
      <c r="D71" s="118" t="s">
        <v>104</v>
      </c>
      <c r="E71" s="119">
        <v>4.7144175700388864</v>
      </c>
      <c r="F71" s="120">
        <v>8.684703157223184E-21</v>
      </c>
      <c r="G71" s="121">
        <v>-74.284798449167894</v>
      </c>
      <c r="H71" s="122">
        <v>-55.448534884165397</v>
      </c>
      <c r="I71" s="92"/>
    </row>
    <row r="72" spans="1:9" ht="24" x14ac:dyDescent="0.25">
      <c r="A72" s="115"/>
      <c r="B72" s="116"/>
      <c r="C72" s="117" t="s">
        <v>92</v>
      </c>
      <c r="D72" s="118" t="s">
        <v>105</v>
      </c>
      <c r="E72" s="119">
        <v>4.7144175700388864</v>
      </c>
      <c r="F72" s="120">
        <v>6.3284386959083259E-24</v>
      </c>
      <c r="G72" s="121">
        <v>-84.42924289361234</v>
      </c>
      <c r="H72" s="122">
        <v>-65.592979328609843</v>
      </c>
      <c r="I72" s="92"/>
    </row>
    <row r="73" spans="1:9" ht="24" x14ac:dyDescent="0.25">
      <c r="A73" s="115"/>
      <c r="B73" s="116"/>
      <c r="C73" s="117" t="s">
        <v>93</v>
      </c>
      <c r="D73" s="118" t="s">
        <v>106</v>
      </c>
      <c r="E73" s="119">
        <v>4.7144175700388864</v>
      </c>
      <c r="F73" s="120">
        <v>5.6263733370934918E-30</v>
      </c>
      <c r="G73" s="121">
        <v>-106.67368733805675</v>
      </c>
      <c r="H73" s="122">
        <v>-87.837423773054255</v>
      </c>
      <c r="I73" s="92"/>
    </row>
    <row r="74" spans="1:9" ht="24" x14ac:dyDescent="0.25">
      <c r="A74" s="115"/>
      <c r="B74" s="116"/>
      <c r="C74" s="117" t="s">
        <v>94</v>
      </c>
      <c r="D74" s="118" t="s">
        <v>107</v>
      </c>
      <c r="E74" s="119">
        <v>4.7144175700388864</v>
      </c>
      <c r="F74" s="120">
        <v>3.7650331514275311E-33</v>
      </c>
      <c r="G74" s="121">
        <v>-120.07368733805679</v>
      </c>
      <c r="H74" s="122">
        <v>-101.23742377305429</v>
      </c>
      <c r="I74" s="92"/>
    </row>
    <row r="75" spans="1:9" ht="24" x14ac:dyDescent="0.25">
      <c r="A75" s="115"/>
      <c r="B75" s="116" t="s">
        <v>89</v>
      </c>
      <c r="C75" s="117" t="s">
        <v>87</v>
      </c>
      <c r="D75" s="118" t="s">
        <v>108</v>
      </c>
      <c r="E75" s="119">
        <v>4.7144175700388864</v>
      </c>
      <c r="F75" s="120">
        <v>2.4855745606716598E-20</v>
      </c>
      <c r="G75" s="121">
        <v>54.0374237730543</v>
      </c>
      <c r="H75" s="122">
        <v>72.873687338056797</v>
      </c>
      <c r="I75" s="92"/>
    </row>
    <row r="76" spans="1:9" ht="24" x14ac:dyDescent="0.25">
      <c r="A76" s="115"/>
      <c r="B76" s="116"/>
      <c r="C76" s="117" t="s">
        <v>88</v>
      </c>
      <c r="D76" s="118" t="s">
        <v>109</v>
      </c>
      <c r="E76" s="119">
        <v>4.7144175700388864</v>
      </c>
      <c r="F76" s="120">
        <v>1.4414175062411875E-18</v>
      </c>
      <c r="G76" s="121">
        <v>48.726312661943169</v>
      </c>
      <c r="H76" s="122">
        <v>67.562576226945666</v>
      </c>
      <c r="I76" s="92"/>
    </row>
    <row r="77" spans="1:9" ht="24" x14ac:dyDescent="0.25">
      <c r="A77" s="115"/>
      <c r="B77" s="116"/>
      <c r="C77" s="117" t="s">
        <v>90</v>
      </c>
      <c r="D77" s="118" t="s">
        <v>138</v>
      </c>
      <c r="E77" s="119">
        <v>4.7144175700388864</v>
      </c>
      <c r="F77" s="120">
        <v>2.5275705677063404E-2</v>
      </c>
      <c r="G77" s="121">
        <v>-20.218131782501256</v>
      </c>
      <c r="H77" s="122">
        <v>-1.3818682174987664</v>
      </c>
      <c r="I77" s="92"/>
    </row>
    <row r="78" spans="1:9" ht="24" x14ac:dyDescent="0.25">
      <c r="A78" s="115"/>
      <c r="B78" s="116"/>
      <c r="C78" s="117" t="s">
        <v>91</v>
      </c>
      <c r="D78" s="123">
        <v>-6.7222222222222285</v>
      </c>
      <c r="E78" s="119">
        <v>4.7144175700388864</v>
      </c>
      <c r="F78" s="120">
        <v>0.15876080179212493</v>
      </c>
      <c r="G78" s="121">
        <v>-16.140354004723473</v>
      </c>
      <c r="H78" s="122">
        <v>2.6959095602790164</v>
      </c>
      <c r="I78" s="92"/>
    </row>
    <row r="79" spans="1:9" ht="24" x14ac:dyDescent="0.25">
      <c r="A79" s="115"/>
      <c r="B79" s="116"/>
      <c r="C79" s="117" t="s">
        <v>92</v>
      </c>
      <c r="D79" s="118" t="s">
        <v>110</v>
      </c>
      <c r="E79" s="119">
        <v>4.7144175700388864</v>
      </c>
      <c r="F79" s="120">
        <v>6.6701582343620862E-4</v>
      </c>
      <c r="G79" s="121">
        <v>-26.284798449167919</v>
      </c>
      <c r="H79" s="122">
        <v>-7.4485348841654293</v>
      </c>
      <c r="I79" s="92"/>
    </row>
    <row r="80" spans="1:9" ht="24" x14ac:dyDescent="0.25">
      <c r="A80" s="115"/>
      <c r="B80" s="116"/>
      <c r="C80" s="117" t="s">
        <v>93</v>
      </c>
      <c r="D80" s="118" t="s">
        <v>111</v>
      </c>
      <c r="E80" s="119">
        <v>4.7144175700388864</v>
      </c>
      <c r="F80" s="120">
        <v>9.7014256054253598E-12</v>
      </c>
      <c r="G80" s="121">
        <v>-48.529242893612334</v>
      </c>
      <c r="H80" s="122">
        <v>-29.692979328609841</v>
      </c>
      <c r="I80" s="92"/>
    </row>
    <row r="81" spans="1:9" ht="24" x14ac:dyDescent="0.25">
      <c r="A81" s="115"/>
      <c r="B81" s="116"/>
      <c r="C81" s="117" t="s">
        <v>94</v>
      </c>
      <c r="D81" s="118" t="s">
        <v>112</v>
      </c>
      <c r="E81" s="119">
        <v>4.7144175700388864</v>
      </c>
      <c r="F81" s="120">
        <v>1.2709168214597008E-16</v>
      </c>
      <c r="G81" s="121">
        <v>-61.929242893612368</v>
      </c>
      <c r="H81" s="122">
        <v>-43.092979328609871</v>
      </c>
      <c r="I81" s="92"/>
    </row>
    <row r="82" spans="1:9" ht="24" x14ac:dyDescent="0.25">
      <c r="A82" s="115"/>
      <c r="B82" s="116" t="s">
        <v>90</v>
      </c>
      <c r="C82" s="117" t="s">
        <v>87</v>
      </c>
      <c r="D82" s="118" t="s">
        <v>113</v>
      </c>
      <c r="E82" s="119">
        <v>4.7144175700388864</v>
      </c>
      <c r="F82" s="120">
        <v>1.0624323335735897E-23</v>
      </c>
      <c r="G82" s="121">
        <v>64.837423773054311</v>
      </c>
      <c r="H82" s="122">
        <v>83.673687338056808</v>
      </c>
      <c r="I82" s="92"/>
    </row>
    <row r="83" spans="1:9" ht="24" x14ac:dyDescent="0.25">
      <c r="A83" s="115"/>
      <c r="B83" s="116"/>
      <c r="C83" s="117" t="s">
        <v>88</v>
      </c>
      <c r="D83" s="118" t="s">
        <v>114</v>
      </c>
      <c r="E83" s="119">
        <v>4.7144175700388864</v>
      </c>
      <c r="F83" s="120">
        <v>4.4367085007267749E-22</v>
      </c>
      <c r="G83" s="121">
        <v>59.52631266194318</v>
      </c>
      <c r="H83" s="122">
        <v>78.362576226945677</v>
      </c>
      <c r="I83" s="92"/>
    </row>
    <row r="84" spans="1:9" ht="24" x14ac:dyDescent="0.25">
      <c r="A84" s="115"/>
      <c r="B84" s="116"/>
      <c r="C84" s="117" t="s">
        <v>89</v>
      </c>
      <c r="D84" s="118" t="s">
        <v>139</v>
      </c>
      <c r="E84" s="119">
        <v>4.7144175700388864</v>
      </c>
      <c r="F84" s="120">
        <v>2.5275705677063404E-2</v>
      </c>
      <c r="G84" s="121">
        <v>1.3818682174987664</v>
      </c>
      <c r="H84" s="122">
        <v>20.218131782501256</v>
      </c>
      <c r="I84" s="92"/>
    </row>
    <row r="85" spans="1:9" ht="24" x14ac:dyDescent="0.25">
      <c r="A85" s="115"/>
      <c r="B85" s="116"/>
      <c r="C85" s="117" t="s">
        <v>91</v>
      </c>
      <c r="D85" s="123">
        <v>4.0777777777777828</v>
      </c>
      <c r="E85" s="119">
        <v>4.7144175700388864</v>
      </c>
      <c r="F85" s="120">
        <v>0.39029192264046564</v>
      </c>
      <c r="G85" s="121">
        <v>-5.3403540047234621</v>
      </c>
      <c r="H85" s="122">
        <v>13.495909560279028</v>
      </c>
      <c r="I85" s="92"/>
    </row>
    <row r="86" spans="1:9" ht="24" x14ac:dyDescent="0.25">
      <c r="A86" s="115"/>
      <c r="B86" s="116"/>
      <c r="C86" s="117" t="s">
        <v>92</v>
      </c>
      <c r="D86" s="123">
        <v>-6.0666666666666629</v>
      </c>
      <c r="E86" s="119">
        <v>4.7144175700388864</v>
      </c>
      <c r="F86" s="120">
        <v>0.20278767281311133</v>
      </c>
      <c r="G86" s="121">
        <v>-15.484798449167908</v>
      </c>
      <c r="H86" s="122">
        <v>3.3514651158345821</v>
      </c>
      <c r="I86" s="92"/>
    </row>
    <row r="87" spans="1:9" ht="24" x14ac:dyDescent="0.25">
      <c r="A87" s="115"/>
      <c r="B87" s="116"/>
      <c r="C87" s="117" t="s">
        <v>93</v>
      </c>
      <c r="D87" s="118" t="s">
        <v>115</v>
      </c>
      <c r="E87" s="119">
        <v>4.7144175700388864</v>
      </c>
      <c r="F87" s="120">
        <v>9.9269036760690563E-8</v>
      </c>
      <c r="G87" s="121">
        <v>-37.729242893612323</v>
      </c>
      <c r="H87" s="122">
        <v>-18.89297932860983</v>
      </c>
      <c r="I87" s="92"/>
    </row>
    <row r="88" spans="1:9" ht="24" x14ac:dyDescent="0.25">
      <c r="A88" s="115"/>
      <c r="B88" s="116"/>
      <c r="C88" s="117" t="s">
        <v>94</v>
      </c>
      <c r="D88" s="118" t="s">
        <v>116</v>
      </c>
      <c r="E88" s="119">
        <v>4.7144175700388864</v>
      </c>
      <c r="F88" s="120">
        <v>1.0444526842170466E-12</v>
      </c>
      <c r="G88" s="121">
        <v>-51.129242893612357</v>
      </c>
      <c r="H88" s="122">
        <v>-32.29297932860986</v>
      </c>
      <c r="I88" s="92"/>
    </row>
    <row r="89" spans="1:9" ht="24" x14ac:dyDescent="0.25">
      <c r="A89" s="115"/>
      <c r="B89" s="116" t="s">
        <v>91</v>
      </c>
      <c r="C89" s="117" t="s">
        <v>87</v>
      </c>
      <c r="D89" s="118" t="s">
        <v>117</v>
      </c>
      <c r="E89" s="119">
        <v>4.7144175700388864</v>
      </c>
      <c r="F89" s="120">
        <v>1.8387715013606498E-22</v>
      </c>
      <c r="G89" s="121">
        <v>60.759645995276529</v>
      </c>
      <c r="H89" s="122">
        <v>79.595909560279026</v>
      </c>
      <c r="I89" s="92"/>
    </row>
    <row r="90" spans="1:9" ht="24" x14ac:dyDescent="0.25">
      <c r="A90" s="115"/>
      <c r="B90" s="116"/>
      <c r="C90" s="117" t="s">
        <v>88</v>
      </c>
      <c r="D90" s="118" t="s">
        <v>118</v>
      </c>
      <c r="E90" s="119">
        <v>4.7144175700388864</v>
      </c>
      <c r="F90" s="120">
        <v>8.684703157223184E-21</v>
      </c>
      <c r="G90" s="121">
        <v>55.448534884165397</v>
      </c>
      <c r="H90" s="122">
        <v>74.284798449167894</v>
      </c>
      <c r="I90" s="92"/>
    </row>
    <row r="91" spans="1:9" ht="24" x14ac:dyDescent="0.25">
      <c r="A91" s="115"/>
      <c r="B91" s="116"/>
      <c r="C91" s="117" t="s">
        <v>89</v>
      </c>
      <c r="D91" s="123">
        <v>6.7222222222222285</v>
      </c>
      <c r="E91" s="119">
        <v>4.7144175700388864</v>
      </c>
      <c r="F91" s="120">
        <v>0.15876080179212493</v>
      </c>
      <c r="G91" s="121">
        <v>-2.6959095602790164</v>
      </c>
      <c r="H91" s="122">
        <v>16.140354004723473</v>
      </c>
      <c r="I91" s="92"/>
    </row>
    <row r="92" spans="1:9" ht="24" x14ac:dyDescent="0.25">
      <c r="A92" s="115"/>
      <c r="B92" s="116"/>
      <c r="C92" s="117" t="s">
        <v>90</v>
      </c>
      <c r="D92" s="123">
        <v>-4.0777777777777828</v>
      </c>
      <c r="E92" s="119">
        <v>4.7144175700388864</v>
      </c>
      <c r="F92" s="120">
        <v>0.39029192264046564</v>
      </c>
      <c r="G92" s="121">
        <v>-13.495909560279028</v>
      </c>
      <c r="H92" s="122">
        <v>5.3403540047234621</v>
      </c>
      <c r="I92" s="92"/>
    </row>
    <row r="93" spans="1:9" ht="24" x14ac:dyDescent="0.25">
      <c r="A93" s="115"/>
      <c r="B93" s="116"/>
      <c r="C93" s="117" t="s">
        <v>92</v>
      </c>
      <c r="D93" s="118" t="s">
        <v>140</v>
      </c>
      <c r="E93" s="119">
        <v>4.7144175700388864</v>
      </c>
      <c r="F93" s="120">
        <v>3.5192797650257068E-2</v>
      </c>
      <c r="G93" s="121">
        <v>-19.562576226945691</v>
      </c>
      <c r="H93" s="124">
        <v>-0.72631266194320077</v>
      </c>
      <c r="I93" s="92"/>
    </row>
    <row r="94" spans="1:9" ht="24" x14ac:dyDescent="0.25">
      <c r="A94" s="115"/>
      <c r="B94" s="116"/>
      <c r="C94" s="117" t="s">
        <v>93</v>
      </c>
      <c r="D94" s="118" t="s">
        <v>119</v>
      </c>
      <c r="E94" s="119">
        <v>4.7144175700388864</v>
      </c>
      <c r="F94" s="120">
        <v>3.1420035050671103E-9</v>
      </c>
      <c r="G94" s="121">
        <v>-41.807020671390106</v>
      </c>
      <c r="H94" s="122">
        <v>-22.970757106387612</v>
      </c>
      <c r="I94" s="92"/>
    </row>
    <row r="95" spans="1:9" ht="24" x14ac:dyDescent="0.25">
      <c r="A95" s="115"/>
      <c r="B95" s="116"/>
      <c r="C95" s="117" t="s">
        <v>94</v>
      </c>
      <c r="D95" s="118" t="s">
        <v>120</v>
      </c>
      <c r="E95" s="119">
        <v>4.7144175700388864</v>
      </c>
      <c r="F95" s="120">
        <v>3.2863437853818039E-14</v>
      </c>
      <c r="G95" s="121">
        <v>-55.20702067139014</v>
      </c>
      <c r="H95" s="122">
        <v>-36.370757106387643</v>
      </c>
      <c r="I95" s="92"/>
    </row>
    <row r="96" spans="1:9" ht="24" x14ac:dyDescent="0.25">
      <c r="A96" s="115"/>
      <c r="B96" s="116" t="s">
        <v>92</v>
      </c>
      <c r="C96" s="117" t="s">
        <v>87</v>
      </c>
      <c r="D96" s="118" t="s">
        <v>121</v>
      </c>
      <c r="E96" s="119">
        <v>4.7144175700388864</v>
      </c>
      <c r="F96" s="120">
        <v>1.8100590023901712E-25</v>
      </c>
      <c r="G96" s="121">
        <v>70.904090439720974</v>
      </c>
      <c r="H96" s="122">
        <v>89.740354004723471</v>
      </c>
      <c r="I96" s="92"/>
    </row>
    <row r="97" spans="1:9" ht="24" x14ac:dyDescent="0.25">
      <c r="A97" s="115"/>
      <c r="B97" s="116"/>
      <c r="C97" s="117" t="s">
        <v>88</v>
      </c>
      <c r="D97" s="118" t="s">
        <v>122</v>
      </c>
      <c r="E97" s="119">
        <v>4.7144175700388864</v>
      </c>
      <c r="F97" s="120">
        <v>6.3284386959083259E-24</v>
      </c>
      <c r="G97" s="121">
        <v>65.592979328609843</v>
      </c>
      <c r="H97" s="122">
        <v>84.42924289361234</v>
      </c>
      <c r="I97" s="92"/>
    </row>
    <row r="98" spans="1:9" ht="24" x14ac:dyDescent="0.25">
      <c r="A98" s="115"/>
      <c r="B98" s="116"/>
      <c r="C98" s="117" t="s">
        <v>89</v>
      </c>
      <c r="D98" s="118" t="s">
        <v>123</v>
      </c>
      <c r="E98" s="119">
        <v>4.7144175700388864</v>
      </c>
      <c r="F98" s="120">
        <v>6.6701582343620862E-4</v>
      </c>
      <c r="G98" s="121">
        <v>7.4485348841654293</v>
      </c>
      <c r="H98" s="122">
        <v>26.284798449167919</v>
      </c>
      <c r="I98" s="92"/>
    </row>
    <row r="99" spans="1:9" ht="24" x14ac:dyDescent="0.25">
      <c r="A99" s="115"/>
      <c r="B99" s="116"/>
      <c r="C99" s="117" t="s">
        <v>90</v>
      </c>
      <c r="D99" s="123">
        <v>6.0666666666666629</v>
      </c>
      <c r="E99" s="119">
        <v>4.7144175700388864</v>
      </c>
      <c r="F99" s="120">
        <v>0.20278767281311133</v>
      </c>
      <c r="G99" s="121">
        <v>-3.3514651158345821</v>
      </c>
      <c r="H99" s="122">
        <v>15.484798449167908</v>
      </c>
      <c r="I99" s="92"/>
    </row>
    <row r="100" spans="1:9" ht="24" x14ac:dyDescent="0.25">
      <c r="A100" s="115"/>
      <c r="B100" s="116"/>
      <c r="C100" s="117" t="s">
        <v>91</v>
      </c>
      <c r="D100" s="118" t="s">
        <v>141</v>
      </c>
      <c r="E100" s="119">
        <v>4.7144175700388864</v>
      </c>
      <c r="F100" s="120">
        <v>3.5192797650257068E-2</v>
      </c>
      <c r="G100" s="125">
        <v>0.72631266194320077</v>
      </c>
      <c r="H100" s="122">
        <v>19.562576226945691</v>
      </c>
      <c r="I100" s="92"/>
    </row>
    <row r="101" spans="1:9" ht="24" x14ac:dyDescent="0.25">
      <c r="A101" s="115"/>
      <c r="B101" s="116"/>
      <c r="C101" s="117" t="s">
        <v>93</v>
      </c>
      <c r="D101" s="118" t="s">
        <v>124</v>
      </c>
      <c r="E101" s="119">
        <v>4.7144175700388864</v>
      </c>
      <c r="F101" s="120">
        <v>1.3346709051847009E-5</v>
      </c>
      <c r="G101" s="121">
        <v>-31.662576226945657</v>
      </c>
      <c r="H101" s="122">
        <v>-12.826312661943167</v>
      </c>
      <c r="I101" s="92"/>
    </row>
    <row r="102" spans="1:9" ht="24" x14ac:dyDescent="0.25">
      <c r="A102" s="115"/>
      <c r="B102" s="116"/>
      <c r="C102" s="117" t="s">
        <v>94</v>
      </c>
      <c r="D102" s="118" t="s">
        <v>125</v>
      </c>
      <c r="E102" s="119">
        <v>4.7144175700388864</v>
      </c>
      <c r="F102" s="120">
        <v>1.9183124545878716E-10</v>
      </c>
      <c r="G102" s="121">
        <v>-45.062576226945694</v>
      </c>
      <c r="H102" s="122">
        <v>-26.226312661943201</v>
      </c>
      <c r="I102" s="92"/>
    </row>
    <row r="103" spans="1:9" ht="24" x14ac:dyDescent="0.25">
      <c r="A103" s="115"/>
      <c r="B103" s="116" t="s">
        <v>93</v>
      </c>
      <c r="C103" s="117" t="s">
        <v>87</v>
      </c>
      <c r="D103" s="118" t="s">
        <v>126</v>
      </c>
      <c r="E103" s="119">
        <v>4.7144175700388864</v>
      </c>
      <c r="F103" s="120">
        <v>2.8449000454411391E-31</v>
      </c>
      <c r="G103" s="121">
        <v>93.148534884165386</v>
      </c>
      <c r="H103" s="122">
        <v>111.98479844916788</v>
      </c>
      <c r="I103" s="92"/>
    </row>
    <row r="104" spans="1:9" ht="24" x14ac:dyDescent="0.25">
      <c r="A104" s="115"/>
      <c r="B104" s="116"/>
      <c r="C104" s="117" t="s">
        <v>88</v>
      </c>
      <c r="D104" s="118" t="s">
        <v>127</v>
      </c>
      <c r="E104" s="119">
        <v>4.7144175700388864</v>
      </c>
      <c r="F104" s="120">
        <v>5.6263733370934918E-30</v>
      </c>
      <c r="G104" s="121">
        <v>87.837423773054255</v>
      </c>
      <c r="H104" s="122">
        <v>106.67368733805675</v>
      </c>
      <c r="I104" s="92"/>
    </row>
    <row r="105" spans="1:9" ht="24" x14ac:dyDescent="0.25">
      <c r="A105" s="115"/>
      <c r="B105" s="116"/>
      <c r="C105" s="117" t="s">
        <v>89</v>
      </c>
      <c r="D105" s="118" t="s">
        <v>128</v>
      </c>
      <c r="E105" s="119">
        <v>4.7144175700388864</v>
      </c>
      <c r="F105" s="120">
        <v>9.7014256054253598E-12</v>
      </c>
      <c r="G105" s="121">
        <v>29.692979328609841</v>
      </c>
      <c r="H105" s="122">
        <v>48.529242893612334</v>
      </c>
      <c r="I105" s="92"/>
    </row>
    <row r="106" spans="1:9" ht="24" x14ac:dyDescent="0.25">
      <c r="A106" s="115"/>
      <c r="B106" s="116"/>
      <c r="C106" s="117" t="s">
        <v>90</v>
      </c>
      <c r="D106" s="118" t="s">
        <v>129</v>
      </c>
      <c r="E106" s="119">
        <v>4.7144175700388864</v>
      </c>
      <c r="F106" s="120">
        <v>9.9269036760690563E-8</v>
      </c>
      <c r="G106" s="121">
        <v>18.89297932860983</v>
      </c>
      <c r="H106" s="122">
        <v>37.729242893612323</v>
      </c>
      <c r="I106" s="92"/>
    </row>
    <row r="107" spans="1:9" ht="24" x14ac:dyDescent="0.25">
      <c r="A107" s="115"/>
      <c r="B107" s="116"/>
      <c r="C107" s="117" t="s">
        <v>91</v>
      </c>
      <c r="D107" s="118" t="s">
        <v>130</v>
      </c>
      <c r="E107" s="119">
        <v>4.7144175700388864</v>
      </c>
      <c r="F107" s="120">
        <v>3.1420035050671103E-9</v>
      </c>
      <c r="G107" s="121">
        <v>22.970757106387612</v>
      </c>
      <c r="H107" s="122">
        <v>41.807020671390106</v>
      </c>
      <c r="I107" s="92"/>
    </row>
    <row r="108" spans="1:9" ht="24" x14ac:dyDescent="0.25">
      <c r="A108" s="115"/>
      <c r="B108" s="116"/>
      <c r="C108" s="117" t="s">
        <v>92</v>
      </c>
      <c r="D108" s="118" t="s">
        <v>131</v>
      </c>
      <c r="E108" s="119">
        <v>4.7144175700388864</v>
      </c>
      <c r="F108" s="120">
        <v>1.3346709051847009E-5</v>
      </c>
      <c r="G108" s="121">
        <v>12.826312661943167</v>
      </c>
      <c r="H108" s="122">
        <v>31.662576226945657</v>
      </c>
      <c r="I108" s="92"/>
    </row>
    <row r="109" spans="1:9" ht="24" x14ac:dyDescent="0.25">
      <c r="A109" s="115"/>
      <c r="B109" s="116"/>
      <c r="C109" s="117" t="s">
        <v>94</v>
      </c>
      <c r="D109" s="118" t="s">
        <v>142</v>
      </c>
      <c r="E109" s="119">
        <v>4.7144175700388864</v>
      </c>
      <c r="F109" s="120">
        <v>6.0022946227617936E-3</v>
      </c>
      <c r="G109" s="121">
        <v>-22.818131782501279</v>
      </c>
      <c r="H109" s="122">
        <v>-3.9818682174987892</v>
      </c>
      <c r="I109" s="92"/>
    </row>
    <row r="110" spans="1:9" ht="24" x14ac:dyDescent="0.25">
      <c r="A110" s="115"/>
      <c r="B110" s="116" t="s">
        <v>94</v>
      </c>
      <c r="C110" s="117" t="s">
        <v>87</v>
      </c>
      <c r="D110" s="118" t="s">
        <v>132</v>
      </c>
      <c r="E110" s="119">
        <v>4.7144175700388864</v>
      </c>
      <c r="F110" s="120">
        <v>2.5166819022810771E-34</v>
      </c>
      <c r="G110" s="121">
        <v>106.54853488416542</v>
      </c>
      <c r="H110" s="122">
        <v>125.38479844916792</v>
      </c>
      <c r="I110" s="92"/>
    </row>
    <row r="111" spans="1:9" ht="24" x14ac:dyDescent="0.25">
      <c r="A111" s="115"/>
      <c r="B111" s="116"/>
      <c r="C111" s="117" t="s">
        <v>88</v>
      </c>
      <c r="D111" s="118" t="s">
        <v>133</v>
      </c>
      <c r="E111" s="119">
        <v>4.7144175700388864</v>
      </c>
      <c r="F111" s="120">
        <v>3.7650331514275311E-33</v>
      </c>
      <c r="G111" s="121">
        <v>101.23742377305429</v>
      </c>
      <c r="H111" s="122">
        <v>120.07368733805679</v>
      </c>
      <c r="I111" s="92"/>
    </row>
    <row r="112" spans="1:9" ht="24" x14ac:dyDescent="0.25">
      <c r="A112" s="115"/>
      <c r="B112" s="116"/>
      <c r="C112" s="117" t="s">
        <v>89</v>
      </c>
      <c r="D112" s="118" t="s">
        <v>134</v>
      </c>
      <c r="E112" s="119">
        <v>4.7144175700388864</v>
      </c>
      <c r="F112" s="120">
        <v>1.2709168214597008E-16</v>
      </c>
      <c r="G112" s="121">
        <v>43.092979328609871</v>
      </c>
      <c r="H112" s="122">
        <v>61.929242893612368</v>
      </c>
      <c r="I112" s="92"/>
    </row>
    <row r="113" spans="1:9" ht="24" x14ac:dyDescent="0.25">
      <c r="A113" s="115"/>
      <c r="B113" s="116"/>
      <c r="C113" s="117" t="s">
        <v>90</v>
      </c>
      <c r="D113" s="118" t="s">
        <v>135</v>
      </c>
      <c r="E113" s="119">
        <v>4.7144175700388864</v>
      </c>
      <c r="F113" s="120">
        <v>1.0444526842170466E-12</v>
      </c>
      <c r="G113" s="121">
        <v>32.29297932860986</v>
      </c>
      <c r="H113" s="122">
        <v>51.129242893612357</v>
      </c>
      <c r="I113" s="92"/>
    </row>
    <row r="114" spans="1:9" ht="24" x14ac:dyDescent="0.25">
      <c r="A114" s="115"/>
      <c r="B114" s="116"/>
      <c r="C114" s="117" t="s">
        <v>91</v>
      </c>
      <c r="D114" s="118" t="s">
        <v>136</v>
      </c>
      <c r="E114" s="119">
        <v>4.7144175700388864</v>
      </c>
      <c r="F114" s="120">
        <v>3.2863437853818039E-14</v>
      </c>
      <c r="G114" s="121">
        <v>36.370757106387643</v>
      </c>
      <c r="H114" s="122">
        <v>55.20702067139014</v>
      </c>
      <c r="I114" s="92"/>
    </row>
    <row r="115" spans="1:9" ht="24" x14ac:dyDescent="0.25">
      <c r="A115" s="115"/>
      <c r="B115" s="116"/>
      <c r="C115" s="117" t="s">
        <v>92</v>
      </c>
      <c r="D115" s="118" t="s">
        <v>137</v>
      </c>
      <c r="E115" s="119">
        <v>4.7144175700388864</v>
      </c>
      <c r="F115" s="120">
        <v>1.9183124545878716E-10</v>
      </c>
      <c r="G115" s="121">
        <v>26.226312661943201</v>
      </c>
      <c r="H115" s="122">
        <v>45.062576226945694</v>
      </c>
      <c r="I115" s="92"/>
    </row>
    <row r="116" spans="1:9" ht="24.75" thickBot="1" x14ac:dyDescent="0.3">
      <c r="A116" s="126"/>
      <c r="B116" s="127"/>
      <c r="C116" s="128" t="s">
        <v>93</v>
      </c>
      <c r="D116" s="129" t="s">
        <v>143</v>
      </c>
      <c r="E116" s="130">
        <v>4.7144175700388864</v>
      </c>
      <c r="F116" s="131">
        <v>6.0022946227617936E-3</v>
      </c>
      <c r="G116" s="132">
        <v>3.9818682174987892</v>
      </c>
      <c r="H116" s="133">
        <v>22.818131782501279</v>
      </c>
      <c r="I116" s="92"/>
    </row>
    <row r="117" spans="1:9" ht="15.75" thickTop="1" x14ac:dyDescent="0.25">
      <c r="A117" s="116" t="s">
        <v>95</v>
      </c>
      <c r="B117" s="116"/>
      <c r="C117" s="116"/>
      <c r="D117" s="116"/>
      <c r="E117" s="116"/>
      <c r="F117" s="116"/>
      <c r="G117" s="116"/>
      <c r="H117" s="116"/>
      <c r="I117" s="92"/>
    </row>
    <row r="118" spans="1:9" x14ac:dyDescent="0.25">
      <c r="A118" s="116" t="s">
        <v>76</v>
      </c>
      <c r="B118" s="116"/>
      <c r="C118" s="116"/>
      <c r="D118" s="116"/>
      <c r="E118" s="116"/>
      <c r="F118" s="116"/>
      <c r="G118" s="116"/>
      <c r="H118" s="116"/>
      <c r="I118" s="92"/>
    </row>
  </sheetData>
  <mergeCells count="26">
    <mergeCell ref="A117:H117"/>
    <mergeCell ref="A118:H118"/>
    <mergeCell ref="A61:A116"/>
    <mergeCell ref="B61:B67"/>
    <mergeCell ref="B68:B74"/>
    <mergeCell ref="B75:B81"/>
    <mergeCell ref="B82:B88"/>
    <mergeCell ref="B89:B95"/>
    <mergeCell ref="B96:B102"/>
    <mergeCell ref="B103:B109"/>
    <mergeCell ref="B110:B116"/>
    <mergeCell ref="A5:A60"/>
    <mergeCell ref="B5:B11"/>
    <mergeCell ref="B12:B18"/>
    <mergeCell ref="B19:B25"/>
    <mergeCell ref="B26:B32"/>
    <mergeCell ref="B33:B39"/>
    <mergeCell ref="B40:B46"/>
    <mergeCell ref="B47:B53"/>
    <mergeCell ref="B54:B60"/>
    <mergeCell ref="A1:H1"/>
    <mergeCell ref="A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H9" sqref="H9"/>
    </sheetView>
  </sheetViews>
  <sheetFormatPr defaultColWidth="8.85546875" defaultRowHeight="15" x14ac:dyDescent="0.25"/>
  <cols>
    <col min="1" max="1" width="15.140625" bestFit="1" customWidth="1"/>
    <col min="3" max="3" width="12.85546875" bestFit="1" customWidth="1"/>
  </cols>
  <sheetData>
    <row r="1" spans="1:3" s="3" customFormat="1" x14ac:dyDescent="0.25">
      <c r="A1" s="3" t="s">
        <v>22</v>
      </c>
      <c r="B1" s="3" t="s">
        <v>1</v>
      </c>
      <c r="C1" s="3" t="s">
        <v>2</v>
      </c>
    </row>
    <row r="2" spans="1:3" x14ac:dyDescent="0.25">
      <c r="A2" t="s">
        <v>26</v>
      </c>
      <c r="B2">
        <v>30</v>
      </c>
      <c r="C2">
        <v>-24.9</v>
      </c>
    </row>
    <row r="3" spans="1:3" x14ac:dyDescent="0.25">
      <c r="A3" t="s">
        <v>26</v>
      </c>
      <c r="B3">
        <v>30</v>
      </c>
      <c r="C3">
        <v>-26.9</v>
      </c>
    </row>
    <row r="4" spans="1:3" x14ac:dyDescent="0.25">
      <c r="A4" t="s">
        <v>26</v>
      </c>
      <c r="B4">
        <v>30</v>
      </c>
      <c r="C4">
        <v>-26</v>
      </c>
    </row>
    <row r="5" spans="1:3" x14ac:dyDescent="0.25">
      <c r="A5" t="s">
        <v>26</v>
      </c>
      <c r="B5">
        <v>30</v>
      </c>
      <c r="C5">
        <v>-29.1</v>
      </c>
    </row>
    <row r="6" spans="1:3" x14ac:dyDescent="0.25">
      <c r="A6" t="s">
        <v>26</v>
      </c>
      <c r="B6">
        <v>30</v>
      </c>
      <c r="C6">
        <v>-29.4</v>
      </c>
    </row>
    <row r="7" spans="1:3" x14ac:dyDescent="0.25">
      <c r="A7" t="s">
        <v>26</v>
      </c>
      <c r="B7">
        <v>30</v>
      </c>
      <c r="C7">
        <v>-29.2</v>
      </c>
    </row>
    <row r="8" spans="1:3" x14ac:dyDescent="0.25">
      <c r="A8" t="s">
        <v>26</v>
      </c>
      <c r="B8">
        <v>30</v>
      </c>
      <c r="C8">
        <v>-27.6</v>
      </c>
    </row>
    <row r="9" spans="1:3" x14ac:dyDescent="0.25">
      <c r="A9" t="s">
        <v>26</v>
      </c>
      <c r="B9">
        <v>30</v>
      </c>
      <c r="C9">
        <v>-27.8</v>
      </c>
    </row>
    <row r="10" spans="1:3" x14ac:dyDescent="0.25">
      <c r="A10" t="s">
        <v>26</v>
      </c>
      <c r="B10">
        <v>30</v>
      </c>
      <c r="C10">
        <v>-28.6</v>
      </c>
    </row>
    <row r="11" spans="1:3" s="1" customFormat="1" x14ac:dyDescent="0.25">
      <c r="A11" s="3" t="s">
        <v>28</v>
      </c>
      <c r="C11" s="1">
        <f>AVERAGE(C2:C10)</f>
        <v>-27.722222222222221</v>
      </c>
    </row>
    <row r="12" spans="1:3" s="1" customFormat="1" x14ac:dyDescent="0.25">
      <c r="A12" s="1" t="s">
        <v>29</v>
      </c>
      <c r="C12" s="1">
        <f>_xlfn.STDEV.S(C2:C10)*2</f>
        <v>3.1060872134854463</v>
      </c>
    </row>
    <row r="13" spans="1:3" x14ac:dyDescent="0.25">
      <c r="A13" t="s">
        <v>27</v>
      </c>
      <c r="B13">
        <v>30</v>
      </c>
      <c r="C13">
        <v>-24.7</v>
      </c>
    </row>
    <row r="14" spans="1:3" x14ac:dyDescent="0.25">
      <c r="A14" t="s">
        <v>27</v>
      </c>
      <c r="B14">
        <v>30</v>
      </c>
      <c r="C14">
        <v>-25.2</v>
      </c>
    </row>
    <row r="15" spans="1:3" x14ac:dyDescent="0.25">
      <c r="A15" t="s">
        <v>27</v>
      </c>
      <c r="B15">
        <v>30</v>
      </c>
      <c r="C15">
        <v>-25.8</v>
      </c>
    </row>
    <row r="16" spans="1:3" x14ac:dyDescent="0.25">
      <c r="A16" t="s">
        <v>27</v>
      </c>
      <c r="B16">
        <v>30</v>
      </c>
      <c r="C16">
        <v>-27.8</v>
      </c>
    </row>
    <row r="17" spans="1:3" x14ac:dyDescent="0.25">
      <c r="A17" t="s">
        <v>27</v>
      </c>
      <c r="B17">
        <v>30</v>
      </c>
      <c r="C17">
        <v>-27.6</v>
      </c>
    </row>
    <row r="18" spans="1:3" x14ac:dyDescent="0.25">
      <c r="A18" t="s">
        <v>27</v>
      </c>
      <c r="B18">
        <v>30</v>
      </c>
      <c r="C18">
        <v>-28.5</v>
      </c>
    </row>
    <row r="19" spans="1:3" x14ac:dyDescent="0.25">
      <c r="A19" t="s">
        <v>27</v>
      </c>
      <c r="B19">
        <v>30</v>
      </c>
      <c r="C19">
        <v>-26.4</v>
      </c>
    </row>
    <row r="20" spans="1:3" x14ac:dyDescent="0.25">
      <c r="A20" t="s">
        <v>27</v>
      </c>
      <c r="B20">
        <v>30</v>
      </c>
      <c r="C20">
        <v>-26.5</v>
      </c>
    </row>
    <row r="21" spans="1:3" x14ac:dyDescent="0.25">
      <c r="A21" t="s">
        <v>27</v>
      </c>
      <c r="B21">
        <v>30</v>
      </c>
      <c r="C21">
        <v>-27.9</v>
      </c>
    </row>
    <row r="22" spans="1:3" s="1" customFormat="1" x14ac:dyDescent="0.25">
      <c r="A22" s="3" t="s">
        <v>30</v>
      </c>
      <c r="C22" s="1">
        <f>AVERAGE(C13:C21)</f>
        <v>-26.711111111111112</v>
      </c>
    </row>
    <row r="23" spans="1:3" s="1" customFormat="1" x14ac:dyDescent="0.25">
      <c r="A23" s="1" t="s">
        <v>31</v>
      </c>
      <c r="C23" s="1">
        <f>_xlfn.STDEV.S(C13:C21)*2</f>
        <v>2.6352313834736498</v>
      </c>
    </row>
    <row r="24" spans="1:3" x14ac:dyDescent="0.25">
      <c r="A24" t="s">
        <v>32</v>
      </c>
      <c r="B24">
        <v>30</v>
      </c>
      <c r="C24">
        <v>-27</v>
      </c>
    </row>
    <row r="25" spans="1:3" x14ac:dyDescent="0.25">
      <c r="A25" t="s">
        <v>32</v>
      </c>
      <c r="B25">
        <v>30</v>
      </c>
      <c r="C25">
        <v>-25.8</v>
      </c>
    </row>
    <row r="26" spans="1:3" x14ac:dyDescent="0.25">
      <c r="A26" t="s">
        <v>32</v>
      </c>
      <c r="B26">
        <v>30</v>
      </c>
      <c r="C26">
        <v>-25.9</v>
      </c>
    </row>
    <row r="27" spans="1:3" x14ac:dyDescent="0.25">
      <c r="A27" t="s">
        <v>32</v>
      </c>
      <c r="B27">
        <v>30</v>
      </c>
      <c r="C27">
        <v>-29.2</v>
      </c>
    </row>
    <row r="28" spans="1:3" x14ac:dyDescent="0.25">
      <c r="A28" t="s">
        <v>32</v>
      </c>
      <c r="B28">
        <v>30</v>
      </c>
      <c r="C28">
        <v>-28.7</v>
      </c>
    </row>
    <row r="29" spans="1:3" x14ac:dyDescent="0.25">
      <c r="A29" t="s">
        <v>32</v>
      </c>
      <c r="B29">
        <v>30</v>
      </c>
      <c r="C29">
        <v>-29.7</v>
      </c>
    </row>
    <row r="30" spans="1:3" x14ac:dyDescent="0.25">
      <c r="A30" t="s">
        <v>32</v>
      </c>
      <c r="B30">
        <v>30</v>
      </c>
      <c r="C30">
        <v>-27.8</v>
      </c>
    </row>
    <row r="31" spans="1:3" x14ac:dyDescent="0.25">
      <c r="A31" t="s">
        <v>32</v>
      </c>
      <c r="B31">
        <v>30</v>
      </c>
      <c r="C31">
        <v>-24</v>
      </c>
    </row>
    <row r="32" spans="1:3" x14ac:dyDescent="0.25">
      <c r="A32" t="s">
        <v>32</v>
      </c>
      <c r="B32">
        <v>30</v>
      </c>
      <c r="C32">
        <v>-25.1</v>
      </c>
    </row>
    <row r="33" spans="1:3" s="1" customFormat="1" x14ac:dyDescent="0.25">
      <c r="A33" s="3" t="s">
        <v>33</v>
      </c>
      <c r="C33" s="1">
        <f>AVERAGE(C24:C32)</f>
        <v>-27.022222222222222</v>
      </c>
    </row>
    <row r="34" spans="1:3" s="1" customFormat="1" x14ac:dyDescent="0.25">
      <c r="A34" s="1" t="s">
        <v>34</v>
      </c>
      <c r="C34" s="1">
        <f>_xlfn.STDEV.S(C24:C32)*2</f>
        <v>3.9316380527431276</v>
      </c>
    </row>
    <row r="35" spans="1:3" x14ac:dyDescent="0.25">
      <c r="A35" t="s">
        <v>35</v>
      </c>
      <c r="B35">
        <v>30</v>
      </c>
      <c r="C35">
        <v>-29.4</v>
      </c>
    </row>
    <row r="36" spans="1:3" x14ac:dyDescent="0.25">
      <c r="A36" t="s">
        <v>35</v>
      </c>
      <c r="B36">
        <v>30</v>
      </c>
      <c r="C36">
        <v>-25.3</v>
      </c>
    </row>
    <row r="37" spans="1:3" x14ac:dyDescent="0.25">
      <c r="A37" t="s">
        <v>35</v>
      </c>
      <c r="B37">
        <v>30</v>
      </c>
      <c r="C37">
        <v>-25.7</v>
      </c>
    </row>
    <row r="38" spans="1:3" x14ac:dyDescent="0.25">
      <c r="A38" t="s">
        <v>35</v>
      </c>
      <c r="B38">
        <v>30</v>
      </c>
      <c r="C38">
        <v>-24.1</v>
      </c>
    </row>
    <row r="39" spans="1:3" x14ac:dyDescent="0.25">
      <c r="A39" t="s">
        <v>35</v>
      </c>
      <c r="B39">
        <v>30</v>
      </c>
      <c r="C39">
        <v>-24.8</v>
      </c>
    </row>
    <row r="40" spans="1:3" x14ac:dyDescent="0.25">
      <c r="A40" t="s">
        <v>35</v>
      </c>
      <c r="B40">
        <v>30</v>
      </c>
      <c r="C40">
        <v>-27.3</v>
      </c>
    </row>
    <row r="41" spans="1:3" x14ac:dyDescent="0.25">
      <c r="A41" t="s">
        <v>35</v>
      </c>
      <c r="B41">
        <v>30</v>
      </c>
      <c r="C41">
        <v>-25.4</v>
      </c>
    </row>
    <row r="42" spans="1:3" x14ac:dyDescent="0.25">
      <c r="A42" t="s">
        <v>35</v>
      </c>
      <c r="B42">
        <v>30</v>
      </c>
      <c r="C42">
        <v>-24.4</v>
      </c>
    </row>
    <row r="43" spans="1:3" x14ac:dyDescent="0.25">
      <c r="A43" t="s">
        <v>35</v>
      </c>
      <c r="B43">
        <v>30</v>
      </c>
      <c r="C43">
        <v>-29.2</v>
      </c>
    </row>
    <row r="44" spans="1:3" s="1" customFormat="1" x14ac:dyDescent="0.25">
      <c r="A44" s="3" t="s">
        <v>36</v>
      </c>
      <c r="C44" s="1">
        <f>AVERAGE(C35:C43)</f>
        <v>-26.177777777777781</v>
      </c>
    </row>
    <row r="45" spans="1:3" x14ac:dyDescent="0.25">
      <c r="A45" s="1" t="s">
        <v>37</v>
      </c>
      <c r="C45" s="1">
        <f>_xlfn.STDEV.S(C35:C43)*2</f>
        <v>3.9846929339382942</v>
      </c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22" sqref="H22"/>
    </sheetView>
  </sheetViews>
  <sheetFormatPr defaultRowHeight="15" x14ac:dyDescent="0.25"/>
  <sheetData>
    <row r="1" spans="1:7" x14ac:dyDescent="0.25">
      <c r="A1" s="5" t="s">
        <v>47</v>
      </c>
      <c r="B1" s="5"/>
      <c r="C1" s="5"/>
      <c r="D1" s="5"/>
      <c r="E1" s="5"/>
      <c r="F1" s="5"/>
      <c r="G1" s="6"/>
    </row>
    <row r="2" spans="1:7" ht="15.75" thickBot="1" x14ac:dyDescent="0.3">
      <c r="A2" s="7" t="s">
        <v>48</v>
      </c>
      <c r="B2" s="7" t="s">
        <v>49</v>
      </c>
      <c r="C2" s="6"/>
      <c r="D2" s="6"/>
      <c r="E2" s="6"/>
      <c r="F2" s="6"/>
      <c r="G2" s="6"/>
    </row>
    <row r="3" spans="1:7" ht="38.25" thickTop="1" thickBot="1" x14ac:dyDescent="0.3">
      <c r="A3" s="8" t="s">
        <v>50</v>
      </c>
      <c r="B3" s="9" t="s">
        <v>51</v>
      </c>
      <c r="C3" s="10" t="s">
        <v>52</v>
      </c>
      <c r="D3" s="10" t="s">
        <v>53</v>
      </c>
      <c r="E3" s="10" t="s">
        <v>54</v>
      </c>
      <c r="F3" s="11" t="s">
        <v>55</v>
      </c>
      <c r="G3" s="6"/>
    </row>
    <row r="4" spans="1:7" ht="24.75" thickTop="1" x14ac:dyDescent="0.25">
      <c r="A4" s="12" t="s">
        <v>56</v>
      </c>
      <c r="B4" s="13" t="s">
        <v>62</v>
      </c>
      <c r="C4" s="14">
        <v>3</v>
      </c>
      <c r="D4" s="15">
        <v>3.7439814814815215</v>
      </c>
      <c r="E4" s="15">
        <v>1.2498744252540612</v>
      </c>
      <c r="F4" s="16">
        <v>0.30803430633623929</v>
      </c>
      <c r="G4" s="6"/>
    </row>
    <row r="5" spans="1:7" x14ac:dyDescent="0.25">
      <c r="A5" s="17" t="s">
        <v>57</v>
      </c>
      <c r="B5" s="18">
        <v>26066.102500000005</v>
      </c>
      <c r="C5" s="19">
        <v>1</v>
      </c>
      <c r="D5" s="20">
        <v>26066.102500000005</v>
      </c>
      <c r="E5" s="20">
        <v>8701.7938101309883</v>
      </c>
      <c r="F5" s="21">
        <v>1.478684455535678E-40</v>
      </c>
      <c r="G5" s="6"/>
    </row>
    <row r="6" spans="1:7" x14ac:dyDescent="0.25">
      <c r="A6" s="17" t="s">
        <v>22</v>
      </c>
      <c r="B6" s="18">
        <v>11.231944444444528</v>
      </c>
      <c r="C6" s="19">
        <v>3</v>
      </c>
      <c r="D6" s="20">
        <v>3.7439814814815091</v>
      </c>
      <c r="E6" s="20">
        <v>1.249874425254057</v>
      </c>
      <c r="F6" s="21">
        <v>0.30803430633624107</v>
      </c>
      <c r="G6" s="6"/>
    </row>
    <row r="7" spans="1:7" x14ac:dyDescent="0.25">
      <c r="A7" s="17" t="s">
        <v>58</v>
      </c>
      <c r="B7" s="18">
        <v>95.855555555555526</v>
      </c>
      <c r="C7" s="19">
        <v>32</v>
      </c>
      <c r="D7" s="20">
        <v>2.9954861111111102</v>
      </c>
      <c r="E7" s="22"/>
      <c r="F7" s="23"/>
      <c r="G7" s="6"/>
    </row>
    <row r="8" spans="1:7" x14ac:dyDescent="0.25">
      <c r="A8" s="17" t="s">
        <v>59</v>
      </c>
      <c r="B8" s="18">
        <v>26173.190000000002</v>
      </c>
      <c r="C8" s="19">
        <v>36</v>
      </c>
      <c r="D8" s="22"/>
      <c r="E8" s="22"/>
      <c r="F8" s="23"/>
      <c r="G8" s="6"/>
    </row>
    <row r="9" spans="1:7" ht="24.75" thickBot="1" x14ac:dyDescent="0.3">
      <c r="A9" s="24" t="s">
        <v>60</v>
      </c>
      <c r="B9" s="25">
        <v>107.08750000000009</v>
      </c>
      <c r="C9" s="26">
        <v>35</v>
      </c>
      <c r="D9" s="27"/>
      <c r="E9" s="27"/>
      <c r="F9" s="28"/>
      <c r="G9" s="6"/>
    </row>
    <row r="10" spans="1:7" ht="15.75" thickTop="1" x14ac:dyDescent="0.25">
      <c r="A10" s="29" t="s">
        <v>61</v>
      </c>
      <c r="B10" s="29"/>
      <c r="C10" s="29"/>
      <c r="D10" s="29"/>
      <c r="E10" s="29"/>
      <c r="F10" s="29"/>
      <c r="G10" s="6"/>
    </row>
  </sheetData>
  <mergeCells count="3">
    <mergeCell ref="A1:F1"/>
    <mergeCell ref="A3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Z-Average bulk</vt:lpstr>
      <vt:lpstr>SPSS Z-Average</vt:lpstr>
      <vt:lpstr>Z-Average upper and lower</vt:lpstr>
      <vt:lpstr>SPSS Z-Average upper and lower</vt:lpstr>
      <vt:lpstr>Zeta-potentials</vt:lpstr>
      <vt:lpstr>SPSS Zeta potentials</vt:lpstr>
    </vt:vector>
  </TitlesOfParts>
  <Company>The University of Reading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pcsuser</dc:creator>
  <cp:lastModifiedBy>Steph</cp:lastModifiedBy>
  <dcterms:created xsi:type="dcterms:W3CDTF">2015-09-08T10:41:19Z</dcterms:created>
  <dcterms:modified xsi:type="dcterms:W3CDTF">2016-04-06T10:21:59Z</dcterms:modified>
</cp:coreProperties>
</file>